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Iván\Desktop\Revision\Actividad 11 ok\"/>
    </mc:Choice>
  </mc:AlternateContent>
  <xr:revisionPtr revIDLastSave="0" documentId="13_ncr:1_{1B1CAD24-9002-4CEF-85B3-3EF70CC2A8E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ASO PRACTICO 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J37" i="1"/>
  <c r="I38" i="1"/>
  <c r="I39" i="1"/>
  <c r="I40" i="1"/>
  <c r="J40" i="1"/>
  <c r="I42" i="1"/>
  <c r="I43" i="1"/>
  <c r="I36" i="1"/>
  <c r="G14" i="1" l="1"/>
  <c r="J43" i="1" s="1"/>
  <c r="G12" i="1"/>
  <c r="J41" i="1" s="1"/>
  <c r="E12" i="1"/>
  <c r="I41" i="1" s="1"/>
  <c r="G13" i="1"/>
  <c r="J42" i="1" s="1"/>
  <c r="G10" i="1"/>
  <c r="J39" i="1" s="1"/>
  <c r="G9" i="1"/>
  <c r="J38" i="1" s="1"/>
  <c r="J26" i="1" l="1"/>
  <c r="L26" i="1" s="1"/>
  <c r="K37" i="1"/>
  <c r="K41" i="1"/>
  <c r="K42" i="1"/>
  <c r="K44" i="1"/>
  <c r="L25" i="1"/>
  <c r="G23" i="1"/>
  <c r="K17" i="1"/>
  <c r="G7" i="1"/>
  <c r="J36" i="1" l="1"/>
  <c r="L36" i="1" s="1"/>
  <c r="G15" i="1"/>
  <c r="G16" i="1"/>
  <c r="K36" i="1"/>
  <c r="J27" i="1"/>
  <c r="L27" i="1" s="1"/>
  <c r="L28" i="1" s="1"/>
  <c r="L30" i="1" s="1"/>
  <c r="K38" i="1"/>
  <c r="L38" i="1"/>
  <c r="J45" i="1" l="1"/>
  <c r="K45" i="1"/>
  <c r="K50" i="1" s="1"/>
  <c r="L45" i="1"/>
  <c r="K51" i="1" s="1"/>
  <c r="K49" i="1" l="1"/>
  <c r="K7" i="1"/>
  <c r="K8" i="1"/>
  <c r="K9" i="1"/>
  <c r="K10" i="1" l="1"/>
  <c r="K19" i="1"/>
  <c r="K21" i="1" s="1"/>
  <c r="K52" i="1"/>
</calcChain>
</file>

<file path=xl/sharedStrings.xml><?xml version="1.0" encoding="utf-8"?>
<sst xmlns="http://schemas.openxmlformats.org/spreadsheetml/2006/main" count="83" uniqueCount="76">
  <si>
    <t>BASE DE DATOS</t>
  </si>
  <si>
    <t>SR. PAUL MAGALLANES QUITO</t>
  </si>
  <si>
    <t>RUT: 10,525,324-K</t>
  </si>
  <si>
    <t>FECHA INGRESO</t>
  </si>
  <si>
    <t>FECHA DE TERMINO</t>
  </si>
  <si>
    <t>CAUSAL LEGAL</t>
  </si>
  <si>
    <t>ART. 161 CT.</t>
  </si>
  <si>
    <t>SUELDO BASE</t>
  </si>
  <si>
    <t>GRATIFICACION</t>
  </si>
  <si>
    <t>ART. 50</t>
  </si>
  <si>
    <t>BONO PRODUCCION</t>
  </si>
  <si>
    <t>MOVILIZACION</t>
  </si>
  <si>
    <t>COLACION</t>
  </si>
  <si>
    <t xml:space="preserve">CARGAS FAMILIARES </t>
  </si>
  <si>
    <t>TRAMO C</t>
  </si>
  <si>
    <t>n° 3</t>
  </si>
  <si>
    <t xml:space="preserve">FERIADO LEGAL TOMADO </t>
  </si>
  <si>
    <t>FONASA</t>
  </si>
  <si>
    <t>HORAS EXTRAS</t>
  </si>
  <si>
    <t xml:space="preserve">ANTICIPO </t>
  </si>
  <si>
    <t>CREDITO CAJA</t>
  </si>
  <si>
    <t>AFC A DESCONTAR</t>
  </si>
  <si>
    <t>HABERES</t>
  </si>
  <si>
    <t>DESCUENTOS</t>
  </si>
  <si>
    <t>DIAS TRAB.</t>
  </si>
  <si>
    <t>BONO DE PRODUCCION</t>
  </si>
  <si>
    <t>HORA EXTRA</t>
  </si>
  <si>
    <t>CARGA FAMILAR</t>
  </si>
  <si>
    <t>TOTAL HABERES</t>
  </si>
  <si>
    <t>TOTAL IMPONIBLE</t>
  </si>
  <si>
    <t>TOTAL TRIBUTABLE</t>
  </si>
  <si>
    <t>AFP PLANVITAL</t>
  </si>
  <si>
    <t>AFC</t>
  </si>
  <si>
    <t>TOTAL PREVISION</t>
  </si>
  <si>
    <t>IMPUESTO UNICO</t>
  </si>
  <si>
    <t>DESC. VARIABLES</t>
  </si>
  <si>
    <t>ANTICIPO</t>
  </si>
  <si>
    <t>19/20</t>
  </si>
  <si>
    <t>TOTAL DESC. VARIABLES</t>
  </si>
  <si>
    <t>LIQUIDO</t>
  </si>
  <si>
    <t>TOTAL DESCUENTOS</t>
  </si>
  <si>
    <t>ANTIGÜEDAD</t>
  </si>
  <si>
    <t>MESES</t>
  </si>
  <si>
    <t>DIAS</t>
  </si>
  <si>
    <t>CALCULO VACACIONES</t>
  </si>
  <si>
    <t>AÑOS</t>
  </si>
  <si>
    <t>TOTAL DIAS DE VACACIONES</t>
  </si>
  <si>
    <t>DIAS TOMADOS</t>
  </si>
  <si>
    <t>DIAS PENDIENTE A PAGO</t>
  </si>
  <si>
    <t>TOTAL DIAS CORRIDOAS A PAGO</t>
  </si>
  <si>
    <t>BASE DE CALCULO FINIQUITO</t>
  </si>
  <si>
    <t>MONTO</t>
  </si>
  <si>
    <t>INDEMNIZA.</t>
  </si>
  <si>
    <t>F. LEGAL</t>
  </si>
  <si>
    <t>PAGO FINIQUITO</t>
  </si>
  <si>
    <t>INDEM. SUST.</t>
  </si>
  <si>
    <t>IND. AÑO SERV</t>
  </si>
  <si>
    <t>VACACIONES PROPO.</t>
  </si>
  <si>
    <t>TOTAL PAGO</t>
  </si>
  <si>
    <t>30 DIAS</t>
  </si>
  <si>
    <t>Concepto</t>
  </si>
  <si>
    <t>Derecho</t>
  </si>
  <si>
    <t>Antigüedad</t>
  </si>
  <si>
    <t>total días</t>
  </si>
  <si>
    <t>PLANVITAL</t>
  </si>
  <si>
    <t>27 DIAS</t>
  </si>
  <si>
    <t>NOVIEMBRE</t>
  </si>
  <si>
    <t>SM</t>
  </si>
  <si>
    <t>LU</t>
  </si>
  <si>
    <t>MA</t>
  </si>
  <si>
    <t>MI</t>
  </si>
  <si>
    <t>JU</t>
  </si>
  <si>
    <t>VI</t>
  </si>
  <si>
    <t>SA</t>
  </si>
  <si>
    <t>DO</t>
  </si>
  <si>
    <t>F.Finq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</si>
</sst>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_-[$$-340A]\ * #,##0_-;\-[$$-340A]\ * #,##0_-;_-[$$-340A]\ * &quot;-&quot;??_-;_-@_-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E3043"/>
      <name val="Verdana"/>
      <family val="2"/>
    </font>
    <font>
      <sz val="7"/>
      <color rgb="FF909090"/>
      <name val="Verdana"/>
      <family val="2"/>
    </font>
    <font>
      <sz val="11"/>
      <color rgb="FF0E3043"/>
      <name val="Verdana"/>
      <family val="2"/>
    </font>
    <font>
      <u/>
      <sz val="11"/>
      <color theme="10"/>
      <name val="Calibri"/>
      <family val="2"/>
      <scheme val="minor"/>
    </font>
    <font>
      <sz val="7"/>
      <color rgb="FF90909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808080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7"/>
      <color rgb="FF808080"/>
      <name val="Calibri"/>
      <family val="2"/>
      <scheme val="minor"/>
    </font>
    <font>
      <sz val="11"/>
      <color rgb="FF222222"/>
      <name val="Calibri"/>
      <family val="2"/>
      <scheme val="minor"/>
    </font>
    <font>
      <sz val="9"/>
      <color rgb="FF222222"/>
      <name val="Calibri"/>
      <family val="2"/>
      <scheme val="minor"/>
    </font>
    <font>
      <sz val="7"/>
      <color rgb="FF808080"/>
      <name val="Arial"/>
      <family val="2"/>
    </font>
    <font>
      <sz val="11"/>
      <color rgb="FF2222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2" fontId="12" fillId="0" borderId="0" applyFont="0" applyFill="0" applyBorder="0" applyAlignment="0" applyProtection="0"/>
  </cellStyleXfs>
  <cellXfs count="117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1" xfId="0" applyNumberFormat="1" applyBorder="1"/>
    <xf numFmtId="10" fontId="0" fillId="0" borderId="0" xfId="0" applyNumberFormat="1"/>
    <xf numFmtId="9" fontId="0" fillId="0" borderId="0" xfId="0" applyNumberFormat="1"/>
    <xf numFmtId="164" fontId="3" fillId="0" borderId="0" xfId="0" applyNumberFormat="1" applyFont="1"/>
    <xf numFmtId="0" fontId="0" fillId="2" borderId="3" xfId="0" applyFill="1" applyBorder="1"/>
    <xf numFmtId="0" fontId="0" fillId="0" borderId="1" xfId="0" applyBorder="1"/>
    <xf numFmtId="0" fontId="2" fillId="0" borderId="0" xfId="0" applyFont="1"/>
    <xf numFmtId="0" fontId="0" fillId="3" borderId="0" xfId="0" applyFill="1"/>
    <xf numFmtId="0" fontId="5" fillId="3" borderId="0" xfId="0" applyFont="1" applyFill="1" applyAlignment="1">
      <alignment horizontal="center" vertical="center" wrapText="1"/>
    </xf>
    <xf numFmtId="0" fontId="10" fillId="0" borderId="0" xfId="0" applyFont="1"/>
    <xf numFmtId="164" fontId="2" fillId="2" borderId="4" xfId="0" applyNumberFormat="1" applyFont="1" applyFill="1" applyBorder="1"/>
    <xf numFmtId="0" fontId="7" fillId="3" borderId="0" xfId="1" applyFill="1" applyAlignment="1">
      <alignment horizontal="center" vertical="center" wrapText="1"/>
    </xf>
    <xf numFmtId="0" fontId="0" fillId="4" borderId="0" xfId="0" applyFill="1"/>
    <xf numFmtId="0" fontId="4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right" vertical="center" wrapText="1"/>
    </xf>
    <xf numFmtId="0" fontId="7" fillId="4" borderId="0" xfId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0" fillId="0" borderId="8" xfId="0" applyBorder="1"/>
    <xf numFmtId="0" fontId="2" fillId="4" borderId="9" xfId="0" applyFont="1" applyFill="1" applyBorder="1"/>
    <xf numFmtId="0" fontId="0" fillId="4" borderId="0" xfId="0" applyFill="1" applyBorder="1"/>
    <xf numFmtId="0" fontId="0" fillId="4" borderId="10" xfId="0" applyFill="1" applyBorder="1"/>
    <xf numFmtId="0" fontId="0" fillId="4" borderId="9" xfId="0" applyFill="1" applyBorder="1"/>
    <xf numFmtId="0" fontId="0" fillId="4" borderId="11" xfId="0" applyFill="1" applyBorder="1"/>
    <xf numFmtId="0" fontId="0" fillId="4" borderId="1" xfId="0" applyFill="1" applyBorder="1"/>
    <xf numFmtId="0" fontId="0" fillId="4" borderId="12" xfId="0" applyFill="1" applyBorder="1"/>
    <xf numFmtId="0" fontId="0" fillId="0" borderId="0" xfId="0" applyAlignment="1">
      <alignment horizontal="right"/>
    </xf>
    <xf numFmtId="0" fontId="2" fillId="0" borderId="7" xfId="0" applyFont="1" applyBorder="1" applyAlignment="1">
      <alignment horizontal="right"/>
    </xf>
    <xf numFmtId="0" fontId="0" fillId="4" borderId="0" xfId="0" applyFill="1" applyBorder="1" applyAlignment="1">
      <alignment horizontal="right"/>
    </xf>
    <xf numFmtId="14" fontId="0" fillId="4" borderId="0" xfId="0" applyNumberFormat="1" applyFill="1" applyBorder="1" applyAlignment="1">
      <alignment horizontal="right"/>
    </xf>
    <xf numFmtId="42" fontId="0" fillId="4" borderId="0" xfId="2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2" fillId="2" borderId="3" xfId="0" applyFont="1" applyFill="1" applyBorder="1"/>
    <xf numFmtId="0" fontId="0" fillId="0" borderId="7" xfId="0" applyBorder="1"/>
    <xf numFmtId="164" fontId="0" fillId="0" borderId="7" xfId="0" applyNumberFormat="1" applyBorder="1"/>
    <xf numFmtId="0" fontId="0" fillId="0" borderId="9" xfId="0" applyBorder="1"/>
    <xf numFmtId="0" fontId="0" fillId="0" borderId="0" xfId="0" applyBorder="1"/>
    <xf numFmtId="164" fontId="0" fillId="0" borderId="0" xfId="0" applyNumberFormat="1" applyBorder="1"/>
    <xf numFmtId="0" fontId="0" fillId="0" borderId="10" xfId="0" applyBorder="1"/>
    <xf numFmtId="0" fontId="0" fillId="0" borderId="12" xfId="0" applyBorder="1"/>
    <xf numFmtId="0" fontId="0" fillId="0" borderId="11" xfId="0" applyBorder="1"/>
    <xf numFmtId="2" fontId="0" fillId="4" borderId="10" xfId="0" applyNumberFormat="1" applyFill="1" applyBorder="1"/>
    <xf numFmtId="0" fontId="9" fillId="4" borderId="12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4" borderId="16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22" xfId="0" applyFill="1" applyBorder="1"/>
    <xf numFmtId="165" fontId="0" fillId="4" borderId="23" xfId="0" applyNumberFormat="1" applyFill="1" applyBorder="1"/>
    <xf numFmtId="0" fontId="0" fillId="4" borderId="23" xfId="0" applyFill="1" applyBorder="1"/>
    <xf numFmtId="2" fontId="0" fillId="4" borderId="24" xfId="0" applyNumberFormat="1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2" fillId="4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164" fontId="2" fillId="4" borderId="29" xfId="0" applyNumberFormat="1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9" fontId="0" fillId="4" borderId="0" xfId="0" applyNumberFormat="1" applyFill="1" applyBorder="1" applyAlignment="1">
      <alignment horizontal="right"/>
    </xf>
    <xf numFmtId="10" fontId="0" fillId="4" borderId="0" xfId="0" applyNumberFormat="1" applyFill="1" applyBorder="1" applyAlignment="1">
      <alignment horizontal="right"/>
    </xf>
    <xf numFmtId="0" fontId="0" fillId="0" borderId="6" xfId="0" applyBorder="1"/>
    <xf numFmtId="14" fontId="0" fillId="0" borderId="8" xfId="0" applyNumberFormat="1" applyBorder="1"/>
    <xf numFmtId="14" fontId="0" fillId="0" borderId="10" xfId="0" applyNumberFormat="1" applyBorder="1"/>
    <xf numFmtId="14" fontId="0" fillId="0" borderId="12" xfId="0" applyNumberFormat="1" applyBorder="1"/>
    <xf numFmtId="0" fontId="0" fillId="0" borderId="0" xfId="0"/>
    <xf numFmtId="0" fontId="13" fillId="3" borderId="31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vertical="center" wrapText="1"/>
    </xf>
    <xf numFmtId="0" fontId="16" fillId="5" borderId="7" xfId="0" applyFont="1" applyFill="1" applyBorder="1" applyAlignment="1">
      <alignment vertical="center" wrapText="1"/>
    </xf>
    <xf numFmtId="0" fontId="17" fillId="2" borderId="7" xfId="0" applyFont="1" applyFill="1" applyBorder="1" applyAlignment="1">
      <alignment vertical="center" wrapText="1"/>
    </xf>
    <xf numFmtId="0" fontId="7" fillId="5" borderId="8" xfId="1" applyFill="1" applyBorder="1" applyAlignment="1">
      <alignment vertical="center" wrapText="1"/>
    </xf>
    <xf numFmtId="0" fontId="15" fillId="3" borderId="9" xfId="0" applyFont="1" applyFill="1" applyBorder="1" applyAlignment="1">
      <alignment vertical="center" wrapText="1"/>
    </xf>
    <xf numFmtId="0" fontId="16" fillId="6" borderId="0" xfId="0" applyFont="1" applyFill="1" applyAlignment="1">
      <alignment vertical="center" wrapText="1"/>
    </xf>
    <xf numFmtId="0" fontId="16" fillId="3" borderId="0" xfId="0" applyFont="1" applyFill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5" fillId="5" borderId="9" xfId="0" applyFont="1" applyFill="1" applyBorder="1" applyAlignment="1">
      <alignment vertical="center" wrapText="1"/>
    </xf>
    <xf numFmtId="0" fontId="16" fillId="5" borderId="0" xfId="0" applyFont="1" applyFill="1" applyAlignment="1">
      <alignment vertical="center" wrapText="1"/>
    </xf>
    <xf numFmtId="0" fontId="1" fillId="5" borderId="10" xfId="0" applyFont="1" applyFill="1" applyBorder="1" applyAlignment="1">
      <alignment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2" xfId="0" applyFill="1" applyBorder="1"/>
    <xf numFmtId="0" fontId="17" fillId="4" borderId="7" xfId="0" applyFont="1" applyFill="1" applyBorder="1" applyAlignment="1">
      <alignment vertical="center" wrapText="1"/>
    </xf>
    <xf numFmtId="164" fontId="0" fillId="0" borderId="16" xfId="0" applyNumberFormat="1" applyBorder="1"/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164" fontId="0" fillId="7" borderId="16" xfId="0" applyNumberFormat="1" applyFill="1" applyBorder="1"/>
    <xf numFmtId="0" fontId="2" fillId="8" borderId="3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11" fillId="0" borderId="17" xfId="0" applyFont="1" applyBorder="1"/>
    <xf numFmtId="164" fontId="0" fillId="0" borderId="18" xfId="0" applyNumberFormat="1" applyBorder="1"/>
    <xf numFmtId="164" fontId="0" fillId="7" borderId="18" xfId="0" applyNumberFormat="1" applyFill="1" applyBorder="1"/>
    <xf numFmtId="164" fontId="0" fillId="8" borderId="19" xfId="0" applyNumberFormat="1" applyFill="1" applyBorder="1"/>
    <xf numFmtId="0" fontId="11" fillId="0" borderId="20" xfId="0" applyFont="1" applyBorder="1"/>
    <xf numFmtId="164" fontId="0" fillId="8" borderId="21" xfId="0" applyNumberFormat="1" applyFill="1" applyBorder="1"/>
    <xf numFmtId="0" fontId="11" fillId="0" borderId="22" xfId="0" applyFont="1" applyBorder="1"/>
    <xf numFmtId="164" fontId="2" fillId="0" borderId="23" xfId="0" applyNumberFormat="1" applyFont="1" applyBorder="1"/>
    <xf numFmtId="164" fontId="2" fillId="7" borderId="23" xfId="0" applyNumberFormat="1" applyFont="1" applyFill="1" applyBorder="1"/>
    <xf numFmtId="164" fontId="2" fillId="8" borderId="24" xfId="0" applyNumberFormat="1" applyFont="1" applyFill="1" applyBorder="1"/>
  </cellXfs>
  <cellStyles count="3">
    <cellStyle name="Hipervínculo" xfId="1" builtinId="8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lendariochile.com/feriado/2020/dia-de-todos-los-sant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0"/>
  <sheetViews>
    <sheetView tabSelected="1" zoomScale="110" zoomScaleNormal="110" workbookViewId="0">
      <selection activeCell="A30" sqref="A30"/>
    </sheetView>
  </sheetViews>
  <sheetFormatPr baseColWidth="10" defaultRowHeight="15" x14ac:dyDescent="0.25"/>
  <cols>
    <col min="1" max="1" width="26.85546875" customWidth="1"/>
    <col min="2" max="2" width="11.42578125" style="32"/>
    <col min="4" max="4" width="4.140625" customWidth="1"/>
    <col min="5" max="5" width="22.28515625" customWidth="1"/>
    <col min="6" max="6" width="5.7109375" customWidth="1"/>
    <col min="7" max="7" width="13" bestFit="1" customWidth="1"/>
    <col min="8" max="8" width="3.85546875" customWidth="1"/>
    <col min="9" max="9" width="14.7109375" customWidth="1"/>
    <col min="11" max="11" width="14.28515625" customWidth="1"/>
    <col min="13" max="13" width="4.140625" bestFit="1" customWidth="1"/>
    <col min="14" max="21" width="5" customWidth="1"/>
  </cols>
  <sheetData>
    <row r="1" spans="1:21" x14ac:dyDescent="0.25">
      <c r="E1" s="15"/>
      <c r="F1" s="15"/>
      <c r="G1" s="15"/>
      <c r="H1" s="15"/>
      <c r="I1" s="15"/>
      <c r="J1" s="15"/>
      <c r="K1" s="15"/>
      <c r="L1" s="15"/>
      <c r="M1" s="15"/>
    </row>
    <row r="2" spans="1:21" x14ac:dyDescent="0.25">
      <c r="A2" s="21" t="s">
        <v>0</v>
      </c>
      <c r="B2" s="21"/>
      <c r="C2" s="21"/>
      <c r="E2" s="15"/>
      <c r="F2" s="15"/>
      <c r="G2" s="15"/>
      <c r="H2" s="15"/>
      <c r="I2" s="15"/>
      <c r="J2" s="15"/>
      <c r="K2" s="15"/>
      <c r="L2" s="15"/>
      <c r="M2" s="15"/>
    </row>
    <row r="3" spans="1:21" ht="15.75" thickBot="1" x14ac:dyDescent="0.3">
      <c r="E3" s="15"/>
      <c r="F3" s="15"/>
      <c r="G3" s="15"/>
      <c r="H3" s="15"/>
      <c r="I3" s="15"/>
      <c r="J3" s="15"/>
      <c r="K3" s="15"/>
      <c r="L3" s="15"/>
      <c r="M3" s="16"/>
    </row>
    <row r="4" spans="1:21" ht="15.75" thickBot="1" x14ac:dyDescent="0.3">
      <c r="A4" s="22" t="s">
        <v>1</v>
      </c>
      <c r="B4" s="33"/>
      <c r="C4" s="23"/>
      <c r="D4" s="24"/>
      <c r="E4" s="15"/>
      <c r="F4" s="15"/>
      <c r="G4" s="15"/>
      <c r="H4" s="15"/>
      <c r="I4" s="15"/>
      <c r="J4" s="15"/>
      <c r="K4" s="15"/>
      <c r="L4" s="15"/>
      <c r="M4" s="17"/>
    </row>
    <row r="5" spans="1:21" ht="15.75" thickBot="1" x14ac:dyDescent="0.3">
      <c r="A5" s="25" t="s">
        <v>2</v>
      </c>
      <c r="B5" s="34"/>
      <c r="C5" s="26"/>
      <c r="D5" s="27"/>
      <c r="E5" s="38" t="s">
        <v>22</v>
      </c>
      <c r="F5" s="39"/>
      <c r="G5" s="39"/>
      <c r="H5" s="7"/>
      <c r="I5" s="39" t="s">
        <v>23</v>
      </c>
      <c r="J5" s="39"/>
      <c r="K5" s="39"/>
      <c r="L5" s="40"/>
      <c r="M5" s="17"/>
    </row>
    <row r="6" spans="1:21" x14ac:dyDescent="0.25">
      <c r="A6" s="28" t="s">
        <v>3</v>
      </c>
      <c r="B6" s="35">
        <v>43225</v>
      </c>
      <c r="C6" s="26"/>
      <c r="D6" s="27"/>
      <c r="E6" t="s">
        <v>24</v>
      </c>
      <c r="F6">
        <v>30</v>
      </c>
      <c r="G6" s="2"/>
      <c r="H6" s="41"/>
      <c r="M6" s="17"/>
    </row>
    <row r="7" spans="1:21" x14ac:dyDescent="0.25">
      <c r="A7" s="28" t="s">
        <v>4</v>
      </c>
      <c r="B7" s="35">
        <v>44119</v>
      </c>
      <c r="C7" s="26"/>
      <c r="D7" s="27"/>
      <c r="E7" t="s">
        <v>7</v>
      </c>
      <c r="G7" s="2">
        <f>+B10/30*F6</f>
        <v>423000</v>
      </c>
      <c r="H7" s="42"/>
      <c r="I7" t="s">
        <v>31</v>
      </c>
      <c r="J7" s="4">
        <v>0.1116</v>
      </c>
      <c r="K7" s="2">
        <f>+J7*$G$16</f>
        <v>81314.673999999999</v>
      </c>
      <c r="M7" s="17"/>
    </row>
    <row r="8" spans="1:21" x14ac:dyDescent="0.25">
      <c r="A8" s="28" t="s">
        <v>5</v>
      </c>
      <c r="B8" s="34" t="s">
        <v>6</v>
      </c>
      <c r="C8" s="26"/>
      <c r="D8" s="27"/>
      <c r="E8" t="s">
        <v>8</v>
      </c>
      <c r="G8" s="2">
        <v>126865</v>
      </c>
      <c r="H8" s="42"/>
      <c r="I8" t="s">
        <v>17</v>
      </c>
      <c r="J8" s="5">
        <v>7.0000000000000007E-2</v>
      </c>
      <c r="K8" s="2">
        <f t="shared" ref="K8:K9" si="0">+J8*$G$16</f>
        <v>51003.827777777784</v>
      </c>
      <c r="M8" s="17"/>
    </row>
    <row r="9" spans="1:21" ht="15.75" thickBot="1" x14ac:dyDescent="0.3">
      <c r="A9" s="28" t="s">
        <v>16</v>
      </c>
      <c r="B9" s="34" t="s">
        <v>59</v>
      </c>
      <c r="C9" s="26"/>
      <c r="D9" s="27"/>
      <c r="E9" t="s">
        <v>25</v>
      </c>
      <c r="G9" s="2">
        <f>+B12</f>
        <v>50000</v>
      </c>
      <c r="H9" s="42"/>
      <c r="I9" t="s">
        <v>32</v>
      </c>
      <c r="J9" s="4">
        <v>6.0000000000000001E-3</v>
      </c>
      <c r="K9" s="3">
        <f t="shared" si="0"/>
        <v>4371.7566666666671</v>
      </c>
      <c r="M9" s="17"/>
    </row>
    <row r="10" spans="1:21" x14ac:dyDescent="0.25">
      <c r="A10" s="28" t="s">
        <v>7</v>
      </c>
      <c r="B10" s="36">
        <v>423000</v>
      </c>
      <c r="C10" s="26"/>
      <c r="D10" s="27"/>
      <c r="E10" t="s">
        <v>26</v>
      </c>
      <c r="F10">
        <v>35</v>
      </c>
      <c r="G10" s="2">
        <f>+(7/(45*30))*1.5*(B10+G9)*F10</f>
        <v>128761.11111111111</v>
      </c>
      <c r="H10" s="42"/>
      <c r="I10" s="9" t="s">
        <v>33</v>
      </c>
      <c r="K10" s="6">
        <f>SUM(K7:K9)</f>
        <v>136690.25844444445</v>
      </c>
      <c r="M10" s="15"/>
    </row>
    <row r="11" spans="1:21" x14ac:dyDescent="0.25">
      <c r="A11" s="28" t="s">
        <v>8</v>
      </c>
      <c r="B11" s="34" t="s">
        <v>9</v>
      </c>
      <c r="C11" s="26"/>
      <c r="D11" s="27"/>
      <c r="H11" s="42"/>
      <c r="M11" s="15"/>
    </row>
    <row r="12" spans="1:21" x14ac:dyDescent="0.25">
      <c r="A12" s="28" t="s">
        <v>10</v>
      </c>
      <c r="B12" s="36">
        <v>50000</v>
      </c>
      <c r="C12" s="26"/>
      <c r="D12" s="27"/>
      <c r="E12" t="str">
        <f>+A15</f>
        <v>COLACION</v>
      </c>
      <c r="G12" s="2">
        <f>+B15</f>
        <v>40000</v>
      </c>
      <c r="H12" s="42"/>
      <c r="I12" s="9" t="s">
        <v>34</v>
      </c>
      <c r="K12" s="6">
        <v>0</v>
      </c>
      <c r="M12" s="15"/>
    </row>
    <row r="13" spans="1:21" x14ac:dyDescent="0.25">
      <c r="A13" s="28" t="s">
        <v>18</v>
      </c>
      <c r="B13" s="34">
        <v>35</v>
      </c>
      <c r="C13" s="26"/>
      <c r="D13" s="27"/>
      <c r="E13" t="s">
        <v>11</v>
      </c>
      <c r="G13" s="2">
        <f>+B14</f>
        <v>25000</v>
      </c>
      <c r="H13" s="42"/>
      <c r="K13" s="2"/>
      <c r="M13" s="15"/>
      <c r="U13" s="2"/>
    </row>
    <row r="14" spans="1:21" ht="15.75" thickBot="1" x14ac:dyDescent="0.3">
      <c r="A14" s="28" t="s">
        <v>11</v>
      </c>
      <c r="B14" s="36">
        <v>25000</v>
      </c>
      <c r="C14" s="26"/>
      <c r="D14" s="27"/>
      <c r="E14" t="s">
        <v>27</v>
      </c>
      <c r="G14" s="3">
        <f>3*2559</f>
        <v>7677</v>
      </c>
      <c r="H14" s="42"/>
      <c r="I14" s="9" t="s">
        <v>35</v>
      </c>
      <c r="K14" s="2"/>
      <c r="M14" s="18"/>
    </row>
    <row r="15" spans="1:21" x14ac:dyDescent="0.25">
      <c r="A15" s="28" t="s">
        <v>12</v>
      </c>
      <c r="B15" s="36">
        <v>40000</v>
      </c>
      <c r="C15" s="26"/>
      <c r="D15" s="27"/>
      <c r="E15" t="s">
        <v>28</v>
      </c>
      <c r="G15" s="2">
        <f>SUM(G7:G14)</f>
        <v>801303.11111111112</v>
      </c>
      <c r="H15" s="42"/>
      <c r="I15" t="s">
        <v>36</v>
      </c>
      <c r="K15" s="2">
        <v>65000</v>
      </c>
      <c r="M15" s="19"/>
    </row>
    <row r="16" spans="1:21" ht="15.75" thickBot="1" x14ac:dyDescent="0.3">
      <c r="A16" s="28" t="s">
        <v>13</v>
      </c>
      <c r="B16" s="34" t="s">
        <v>14</v>
      </c>
      <c r="C16" s="26" t="s">
        <v>15</v>
      </c>
      <c r="D16" s="27"/>
      <c r="E16" t="s">
        <v>29</v>
      </c>
      <c r="G16" s="2">
        <f>+G7+G8+G9+G10</f>
        <v>728626.11111111112</v>
      </c>
      <c r="H16" s="42"/>
      <c r="I16" t="s">
        <v>20</v>
      </c>
      <c r="J16" t="s">
        <v>37</v>
      </c>
      <c r="K16" s="3">
        <v>32500</v>
      </c>
      <c r="M16" s="19"/>
    </row>
    <row r="17" spans="1:21" x14ac:dyDescent="0.25">
      <c r="C17" s="26"/>
      <c r="D17" s="27"/>
      <c r="E17" s="2" t="s">
        <v>30</v>
      </c>
      <c r="G17" s="2">
        <v>383080</v>
      </c>
      <c r="H17" s="42"/>
      <c r="I17" s="9" t="s">
        <v>38</v>
      </c>
      <c r="K17" s="6">
        <f>SUM(K15:K16)</f>
        <v>97500</v>
      </c>
      <c r="M17" s="14"/>
    </row>
    <row r="18" spans="1:21" x14ac:dyDescent="0.25">
      <c r="A18" s="28" t="s">
        <v>64</v>
      </c>
      <c r="B18" s="73">
        <v>0.1116</v>
      </c>
      <c r="C18" s="26"/>
      <c r="D18" s="27"/>
      <c r="G18" s="2"/>
      <c r="H18" s="42"/>
      <c r="K18" s="2"/>
      <c r="M18" s="11"/>
    </row>
    <row r="19" spans="1:21" x14ac:dyDescent="0.25">
      <c r="A19" s="28" t="s">
        <v>17</v>
      </c>
      <c r="B19" s="72">
        <v>7.0000000000000007E-2</v>
      </c>
      <c r="C19" s="26"/>
      <c r="D19" s="27"/>
      <c r="G19" s="2"/>
      <c r="H19" s="42"/>
      <c r="I19" s="9" t="s">
        <v>40</v>
      </c>
      <c r="K19" s="2">
        <f>+K10+K12+K17</f>
        <v>234190.25844444445</v>
      </c>
      <c r="M19" s="11"/>
    </row>
    <row r="20" spans="1:21" ht="15.75" thickBot="1" x14ac:dyDescent="0.3">
      <c r="C20" s="26"/>
      <c r="D20" s="27"/>
      <c r="G20" s="2"/>
      <c r="H20" s="42"/>
      <c r="K20" s="2"/>
      <c r="M20" s="11"/>
    </row>
    <row r="21" spans="1:21" ht="15.75" thickBot="1" x14ac:dyDescent="0.3">
      <c r="A21" s="28"/>
      <c r="B21" s="34"/>
      <c r="C21" s="26"/>
      <c r="D21" s="27"/>
      <c r="G21" s="2"/>
      <c r="H21" s="43"/>
      <c r="I21" s="44" t="s">
        <v>39</v>
      </c>
      <c r="J21" s="7"/>
      <c r="K21" s="13">
        <f>+G15-K19</f>
        <v>567112.85266666673</v>
      </c>
      <c r="M21" s="11"/>
    </row>
    <row r="22" spans="1:21" ht="15.75" thickBot="1" x14ac:dyDescent="0.3">
      <c r="A22" s="28" t="s">
        <v>19</v>
      </c>
      <c r="B22" s="36">
        <v>65000</v>
      </c>
      <c r="C22" s="26"/>
      <c r="D22" s="27"/>
      <c r="G22" s="2"/>
      <c r="H22" s="15"/>
      <c r="K22" s="2"/>
      <c r="M22" s="11"/>
    </row>
    <row r="23" spans="1:21" ht="15" customHeight="1" thickBot="1" x14ac:dyDescent="0.3">
      <c r="A23" s="28" t="s">
        <v>20</v>
      </c>
      <c r="B23" s="36">
        <v>32500</v>
      </c>
      <c r="C23" s="26"/>
      <c r="D23" s="26"/>
      <c r="E23" s="106" t="s">
        <v>41</v>
      </c>
      <c r="F23" s="45"/>
      <c r="G23" s="75">
        <f>+B6</f>
        <v>43225</v>
      </c>
      <c r="H23" s="15"/>
      <c r="I23" s="55" t="s">
        <v>44</v>
      </c>
      <c r="J23" s="56"/>
      <c r="K23" s="56"/>
      <c r="L23" s="57"/>
      <c r="M23" s="11"/>
      <c r="N23" s="78" t="s">
        <v>66</v>
      </c>
      <c r="O23" s="78"/>
      <c r="P23" s="78"/>
      <c r="Q23" s="78"/>
      <c r="R23" s="78"/>
      <c r="S23" s="78"/>
      <c r="T23" s="78"/>
      <c r="U23" s="78"/>
    </row>
    <row r="24" spans="1:21" ht="15.75" thickBot="1" x14ac:dyDescent="0.3">
      <c r="A24" s="28" t="s">
        <v>21</v>
      </c>
      <c r="B24" s="36">
        <v>300000</v>
      </c>
      <c r="C24" s="26"/>
      <c r="D24" s="26"/>
      <c r="E24" s="47"/>
      <c r="F24" s="48"/>
      <c r="G24" s="76">
        <v>43589</v>
      </c>
      <c r="H24">
        <v>1</v>
      </c>
      <c r="I24" s="68" t="s">
        <v>60</v>
      </c>
      <c r="J24" s="69" t="s">
        <v>61</v>
      </c>
      <c r="K24" s="70" t="s">
        <v>62</v>
      </c>
      <c r="L24" s="71" t="s">
        <v>63</v>
      </c>
      <c r="M24" s="20"/>
      <c r="N24" s="79" t="s">
        <v>67</v>
      </c>
      <c r="O24" s="80" t="s">
        <v>68</v>
      </c>
      <c r="P24" s="80" t="s">
        <v>69</v>
      </c>
      <c r="Q24" s="80" t="s">
        <v>70</v>
      </c>
      <c r="R24" s="80" t="s">
        <v>71</v>
      </c>
      <c r="S24" s="80" t="s">
        <v>72</v>
      </c>
      <c r="T24" s="80" t="s">
        <v>73</v>
      </c>
      <c r="U24" s="80" t="s">
        <v>74</v>
      </c>
    </row>
    <row r="25" spans="1:21" ht="24.75" thickBot="1" x14ac:dyDescent="0.3">
      <c r="A25" s="29"/>
      <c r="B25" s="37"/>
      <c r="C25" s="30"/>
      <c r="D25" s="30"/>
      <c r="E25" s="47"/>
      <c r="F25" s="48"/>
      <c r="G25" s="76">
        <v>43955</v>
      </c>
      <c r="H25">
        <v>1</v>
      </c>
      <c r="I25" s="65" t="s">
        <v>45</v>
      </c>
      <c r="J25" s="66">
        <v>15</v>
      </c>
      <c r="K25" s="66">
        <v>2</v>
      </c>
      <c r="L25" s="67">
        <f>+K25*J25</f>
        <v>30</v>
      </c>
      <c r="M25" s="10"/>
      <c r="N25" s="81">
        <v>44</v>
      </c>
      <c r="O25" s="82"/>
      <c r="P25" s="82"/>
      <c r="Q25" s="82"/>
      <c r="R25" s="82"/>
      <c r="S25" s="83" t="s">
        <v>75</v>
      </c>
      <c r="T25" s="96">
        <v>31</v>
      </c>
      <c r="U25" s="84">
        <v>1</v>
      </c>
    </row>
    <row r="26" spans="1:21" x14ac:dyDescent="0.25">
      <c r="E26" s="47"/>
      <c r="F26" s="48"/>
      <c r="G26" s="76">
        <v>43986</v>
      </c>
      <c r="H26">
        <v>1</v>
      </c>
      <c r="I26" s="59" t="s">
        <v>42</v>
      </c>
      <c r="J26" s="58">
        <f>+J25/12</f>
        <v>1.25</v>
      </c>
      <c r="K26" s="58">
        <v>5</v>
      </c>
      <c r="L26" s="60">
        <f>+K26*J26</f>
        <v>6.25</v>
      </c>
      <c r="M26" s="14"/>
      <c r="N26" s="85">
        <v>45</v>
      </c>
      <c r="O26" s="86">
        <v>2</v>
      </c>
      <c r="P26" s="86">
        <v>3</v>
      </c>
      <c r="Q26" s="86">
        <v>4</v>
      </c>
      <c r="R26" s="86">
        <v>5</v>
      </c>
      <c r="S26" s="86">
        <v>6</v>
      </c>
      <c r="T26" s="87">
        <v>7</v>
      </c>
      <c r="U26" s="88">
        <v>8</v>
      </c>
    </row>
    <row r="27" spans="1:21" ht="15.75" thickBot="1" x14ac:dyDescent="0.3">
      <c r="E27" s="47"/>
      <c r="F27" s="48"/>
      <c r="G27" s="76">
        <v>44016</v>
      </c>
      <c r="H27">
        <v>1</v>
      </c>
      <c r="I27" s="61" t="s">
        <v>43</v>
      </c>
      <c r="J27" s="62">
        <f>+J26/30</f>
        <v>4.1666666666666664E-2</v>
      </c>
      <c r="K27" s="63">
        <v>27</v>
      </c>
      <c r="L27" s="64">
        <f>+K27*J27</f>
        <v>1.125</v>
      </c>
      <c r="M27" s="11"/>
      <c r="N27" s="89">
        <v>46</v>
      </c>
      <c r="O27" s="86">
        <v>9</v>
      </c>
      <c r="P27" s="86">
        <v>10</v>
      </c>
      <c r="Q27" s="90">
        <v>11</v>
      </c>
      <c r="R27" s="90">
        <v>12</v>
      </c>
      <c r="S27" s="90">
        <v>13</v>
      </c>
      <c r="T27" s="90">
        <v>14</v>
      </c>
      <c r="U27" s="91">
        <v>15</v>
      </c>
    </row>
    <row r="28" spans="1:21" x14ac:dyDescent="0.25">
      <c r="E28" s="47"/>
      <c r="F28" s="48"/>
      <c r="G28" s="76">
        <v>44047</v>
      </c>
      <c r="H28">
        <v>1</v>
      </c>
      <c r="I28" s="28" t="s">
        <v>46</v>
      </c>
      <c r="J28" s="26"/>
      <c r="K28" s="26"/>
      <c r="L28" s="53">
        <f>SUM(L25:L27)</f>
        <v>37.375</v>
      </c>
      <c r="M28" s="11"/>
      <c r="N28" s="85">
        <v>47</v>
      </c>
      <c r="O28" s="87">
        <v>16</v>
      </c>
      <c r="P28" s="87">
        <v>17</v>
      </c>
      <c r="Q28" s="87">
        <v>18</v>
      </c>
      <c r="R28" s="87">
        <v>19</v>
      </c>
      <c r="S28" s="87">
        <v>20</v>
      </c>
      <c r="T28" s="87">
        <v>21</v>
      </c>
      <c r="U28" s="88">
        <v>22</v>
      </c>
    </row>
    <row r="29" spans="1:21" ht="15.75" thickBot="1" x14ac:dyDescent="0.3">
      <c r="E29" s="47"/>
      <c r="F29" s="48"/>
      <c r="G29" s="76">
        <v>44078</v>
      </c>
      <c r="H29">
        <v>1</v>
      </c>
      <c r="I29" s="28" t="s">
        <v>47</v>
      </c>
      <c r="J29" s="26"/>
      <c r="K29" s="26"/>
      <c r="L29" s="31">
        <v>-30</v>
      </c>
      <c r="M29" s="11"/>
      <c r="N29" s="89">
        <v>48</v>
      </c>
      <c r="O29" s="90">
        <v>23</v>
      </c>
      <c r="P29" s="90">
        <v>24</v>
      </c>
      <c r="Q29" s="90">
        <v>25</v>
      </c>
      <c r="R29" s="90">
        <v>26</v>
      </c>
      <c r="S29" s="90">
        <v>27</v>
      </c>
      <c r="T29" s="90">
        <v>28</v>
      </c>
      <c r="U29" s="91">
        <v>29</v>
      </c>
    </row>
    <row r="30" spans="1:21" ht="15.75" thickBot="1" x14ac:dyDescent="0.3">
      <c r="E30" s="47"/>
      <c r="F30" s="48"/>
      <c r="G30" s="76">
        <v>44108</v>
      </c>
      <c r="H30">
        <v>1</v>
      </c>
      <c r="I30" s="28" t="s">
        <v>48</v>
      </c>
      <c r="J30" s="26"/>
      <c r="K30" s="26"/>
      <c r="L30" s="53">
        <f>SUM(L28:L29)</f>
        <v>7.375</v>
      </c>
      <c r="M30" s="11"/>
      <c r="N30" s="92">
        <v>49</v>
      </c>
      <c r="O30" s="93">
        <v>30</v>
      </c>
      <c r="P30" s="93"/>
      <c r="Q30" s="93"/>
      <c r="R30" s="94"/>
      <c r="S30" s="94"/>
      <c r="T30" s="94"/>
      <c r="U30" s="95"/>
    </row>
    <row r="31" spans="1:21" ht="15" customHeight="1" thickBot="1" x14ac:dyDescent="0.35">
      <c r="E31" s="52"/>
      <c r="F31" s="8"/>
      <c r="G31" s="77" t="s">
        <v>65</v>
      </c>
      <c r="I31" s="29" t="s">
        <v>49</v>
      </c>
      <c r="J31" s="30"/>
      <c r="K31" s="30"/>
      <c r="L31" s="54">
        <v>11.38</v>
      </c>
      <c r="M31" s="11"/>
    </row>
    <row r="32" spans="1:21" ht="15.75" thickBot="1" x14ac:dyDescent="0.3">
      <c r="G32" s="1"/>
      <c r="M32" s="11"/>
    </row>
    <row r="33" spans="7:13" ht="15.75" thickBot="1" x14ac:dyDescent="0.3">
      <c r="G33" s="1"/>
      <c r="I33" s="103" t="s">
        <v>50</v>
      </c>
      <c r="J33" s="104"/>
      <c r="K33" s="104"/>
      <c r="L33" s="105"/>
      <c r="M33" s="11"/>
    </row>
    <row r="34" spans="7:13" ht="15.75" thickBot="1" x14ac:dyDescent="0.3">
      <c r="G34" s="1"/>
      <c r="M34" s="20"/>
    </row>
    <row r="35" spans="7:13" ht="15.75" thickBot="1" x14ac:dyDescent="0.3">
      <c r="G35" s="1"/>
      <c r="I35" s="98" t="s">
        <v>22</v>
      </c>
      <c r="J35" s="99" t="s">
        <v>51</v>
      </c>
      <c r="K35" s="100" t="s">
        <v>52</v>
      </c>
      <c r="L35" s="102" t="s">
        <v>53</v>
      </c>
      <c r="M35" s="10"/>
    </row>
    <row r="36" spans="7:13" x14ac:dyDescent="0.25">
      <c r="G36" s="1"/>
      <c r="I36" s="107" t="str">
        <f>+E7</f>
        <v>SUELDO BASE</v>
      </c>
      <c r="J36" s="108">
        <f>+G7</f>
        <v>423000</v>
      </c>
      <c r="K36" s="109">
        <f>+J36</f>
        <v>423000</v>
      </c>
      <c r="L36" s="110">
        <f>+J36</f>
        <v>423000</v>
      </c>
      <c r="M36" s="14"/>
    </row>
    <row r="37" spans="7:13" x14ac:dyDescent="0.25">
      <c r="G37" s="1"/>
      <c r="I37" s="111" t="str">
        <f t="shared" ref="I37:I43" si="1">+E8</f>
        <v>GRATIFICACION</v>
      </c>
      <c r="J37" s="97">
        <f t="shared" ref="J37:J43" si="2">+G8</f>
        <v>126865</v>
      </c>
      <c r="K37" s="101">
        <f t="shared" ref="K37:K44" si="3">+J37</f>
        <v>126865</v>
      </c>
      <c r="L37" s="112">
        <v>0</v>
      </c>
      <c r="M37" s="11"/>
    </row>
    <row r="38" spans="7:13" x14ac:dyDescent="0.25">
      <c r="G38" s="1"/>
      <c r="I38" s="111" t="str">
        <f t="shared" si="1"/>
        <v>BONO DE PRODUCCION</v>
      </c>
      <c r="J38" s="97">
        <f t="shared" si="2"/>
        <v>50000</v>
      </c>
      <c r="K38" s="101">
        <f t="shared" si="3"/>
        <v>50000</v>
      </c>
      <c r="L38" s="112">
        <f t="shared" ref="L38" si="4">+J38</f>
        <v>50000</v>
      </c>
      <c r="M38" s="11"/>
    </row>
    <row r="39" spans="7:13" x14ac:dyDescent="0.25">
      <c r="G39" s="1"/>
      <c r="I39" s="111" t="str">
        <f t="shared" si="1"/>
        <v>HORA EXTRA</v>
      </c>
      <c r="J39" s="97">
        <f t="shared" si="2"/>
        <v>128761.11111111111</v>
      </c>
      <c r="K39" s="101">
        <v>0</v>
      </c>
      <c r="L39" s="112">
        <v>0</v>
      </c>
      <c r="M39" s="11"/>
    </row>
    <row r="40" spans="7:13" ht="15" customHeight="1" x14ac:dyDescent="0.25">
      <c r="G40" s="1"/>
      <c r="I40" s="111">
        <f t="shared" si="1"/>
        <v>0</v>
      </c>
      <c r="J40" s="97">
        <f t="shared" si="2"/>
        <v>0</v>
      </c>
      <c r="K40" s="101">
        <v>0</v>
      </c>
      <c r="L40" s="112">
        <v>0</v>
      </c>
      <c r="M40" s="11"/>
    </row>
    <row r="41" spans="7:13" x14ac:dyDescent="0.25">
      <c r="G41" s="1"/>
      <c r="I41" s="111" t="str">
        <f t="shared" si="1"/>
        <v>COLACION</v>
      </c>
      <c r="J41" s="97">
        <f t="shared" si="2"/>
        <v>40000</v>
      </c>
      <c r="K41" s="101">
        <f t="shared" si="3"/>
        <v>40000</v>
      </c>
      <c r="L41" s="112">
        <v>0</v>
      </c>
      <c r="M41" s="11"/>
    </row>
    <row r="42" spans="7:13" x14ac:dyDescent="0.25">
      <c r="G42" s="1"/>
      <c r="I42" s="111" t="str">
        <f t="shared" si="1"/>
        <v>MOVILIZACION</v>
      </c>
      <c r="J42" s="97">
        <f t="shared" si="2"/>
        <v>25000</v>
      </c>
      <c r="K42" s="101">
        <f t="shared" si="3"/>
        <v>25000</v>
      </c>
      <c r="L42" s="112">
        <v>0</v>
      </c>
      <c r="M42" s="11"/>
    </row>
    <row r="43" spans="7:13" x14ac:dyDescent="0.25">
      <c r="G43" s="1"/>
      <c r="I43" s="111" t="str">
        <f t="shared" si="1"/>
        <v>CARGA FAMILAR</v>
      </c>
      <c r="J43" s="97">
        <f t="shared" si="2"/>
        <v>7677</v>
      </c>
      <c r="K43" s="101">
        <v>0</v>
      </c>
      <c r="L43" s="112">
        <v>0</v>
      </c>
      <c r="M43" s="15"/>
    </row>
    <row r="44" spans="7:13" x14ac:dyDescent="0.25">
      <c r="G44" s="1"/>
      <c r="I44" s="111"/>
      <c r="J44" s="97"/>
      <c r="K44" s="101">
        <f t="shared" si="3"/>
        <v>0</v>
      </c>
      <c r="L44" s="112">
        <v>0</v>
      </c>
      <c r="M44" s="14"/>
    </row>
    <row r="45" spans="7:13" ht="15.75" thickBot="1" x14ac:dyDescent="0.3">
      <c r="G45" s="1"/>
      <c r="I45" s="113" t="s">
        <v>28</v>
      </c>
      <c r="J45" s="114">
        <f>SUM(J36:J44)</f>
        <v>801303.11111111112</v>
      </c>
      <c r="K45" s="115">
        <f>SUM(K36:K44)</f>
        <v>664865</v>
      </c>
      <c r="L45" s="116">
        <f>SUM(L36:L44)</f>
        <v>473000</v>
      </c>
      <c r="M45" s="11"/>
    </row>
    <row r="46" spans="7:13" ht="15.75" thickBot="1" x14ac:dyDescent="0.3">
      <c r="G46" s="1"/>
      <c r="M46" s="11"/>
    </row>
    <row r="47" spans="7:13" ht="15" customHeight="1" thickBot="1" x14ac:dyDescent="0.3">
      <c r="G47" s="1"/>
      <c r="I47" s="103" t="s">
        <v>54</v>
      </c>
      <c r="J47" s="104"/>
      <c r="K47" s="104"/>
      <c r="L47" s="105"/>
      <c r="M47" s="11"/>
    </row>
    <row r="48" spans="7:13" ht="15.75" thickBot="1" x14ac:dyDescent="0.3">
      <c r="G48" s="1"/>
      <c r="I48" s="12"/>
      <c r="K48" s="2"/>
      <c r="M48" s="11"/>
    </row>
    <row r="49" spans="7:13" x14ac:dyDescent="0.25">
      <c r="G49" s="1"/>
      <c r="I49" s="74" t="s">
        <v>55</v>
      </c>
      <c r="J49" s="45"/>
      <c r="K49" s="46">
        <f>+K45</f>
        <v>664865</v>
      </c>
      <c r="L49" s="24"/>
      <c r="M49" s="11"/>
    </row>
    <row r="50" spans="7:13" x14ac:dyDescent="0.25">
      <c r="G50" s="1"/>
      <c r="I50" s="47" t="s">
        <v>56</v>
      </c>
      <c r="J50" s="48">
        <v>2</v>
      </c>
      <c r="K50" s="49">
        <f>+J50*K45</f>
        <v>1329730</v>
      </c>
      <c r="L50" s="50"/>
    </row>
    <row r="51" spans="7:13" ht="15.75" thickBot="1" x14ac:dyDescent="0.3">
      <c r="G51" s="1"/>
      <c r="I51" s="47" t="s">
        <v>57</v>
      </c>
      <c r="J51" s="48"/>
      <c r="K51" s="3">
        <f>+L45/30*L31</f>
        <v>179424.66666666669</v>
      </c>
      <c r="L51" s="50"/>
      <c r="M51" s="10"/>
    </row>
    <row r="52" spans="7:13" ht="15.75" thickBot="1" x14ac:dyDescent="0.3">
      <c r="G52" s="1"/>
      <c r="I52" s="52" t="s">
        <v>58</v>
      </c>
      <c r="J52" s="8"/>
      <c r="K52" s="3">
        <f>SUM(K48:K51)</f>
        <v>2174019.6666666665</v>
      </c>
      <c r="L52" s="51"/>
      <c r="M52" s="14"/>
    </row>
    <row r="53" spans="7:13" x14ac:dyDescent="0.25">
      <c r="G53" s="1"/>
      <c r="M53" s="11"/>
    </row>
    <row r="54" spans="7:13" x14ac:dyDescent="0.25">
      <c r="G54" s="1"/>
      <c r="M54" s="11"/>
    </row>
    <row r="55" spans="7:13" x14ac:dyDescent="0.25">
      <c r="G55" s="1"/>
      <c r="M55" s="11"/>
    </row>
    <row r="56" spans="7:13" x14ac:dyDescent="0.25">
      <c r="G56" s="1"/>
      <c r="M56" s="11"/>
    </row>
    <row r="57" spans="7:13" x14ac:dyDescent="0.25">
      <c r="G57" s="1"/>
      <c r="M57" s="11"/>
    </row>
    <row r="58" spans="7:13" x14ac:dyDescent="0.25">
      <c r="G58" s="1"/>
      <c r="M58" s="11"/>
    </row>
    <row r="59" spans="7:13" x14ac:dyDescent="0.25">
      <c r="G59" s="1"/>
    </row>
    <row r="60" spans="7:13" x14ac:dyDescent="0.25">
      <c r="G60" s="1"/>
    </row>
    <row r="61" spans="7:13" x14ac:dyDescent="0.25">
      <c r="G61" s="1"/>
    </row>
    <row r="62" spans="7:13" x14ac:dyDescent="0.25">
      <c r="G62" s="1"/>
    </row>
    <row r="63" spans="7:13" x14ac:dyDescent="0.25">
      <c r="G63" s="1"/>
    </row>
    <row r="64" spans="7:13" x14ac:dyDescent="0.25">
      <c r="G64" s="1"/>
    </row>
    <row r="65" spans="7:7" x14ac:dyDescent="0.25">
      <c r="G65" s="1"/>
    </row>
    <row r="66" spans="7:7" x14ac:dyDescent="0.25">
      <c r="G66" s="1"/>
    </row>
    <row r="67" spans="7:7" x14ac:dyDescent="0.25">
      <c r="G67" s="1"/>
    </row>
    <row r="68" spans="7:7" x14ac:dyDescent="0.25">
      <c r="G68" s="1"/>
    </row>
    <row r="69" spans="7:7" x14ac:dyDescent="0.25">
      <c r="G69" s="1"/>
    </row>
    <row r="70" spans="7:7" x14ac:dyDescent="0.25">
      <c r="G70" s="1"/>
    </row>
    <row r="71" spans="7:7" x14ac:dyDescent="0.25">
      <c r="G71" s="1"/>
    </row>
    <row r="72" spans="7:7" x14ac:dyDescent="0.25">
      <c r="G72" s="1"/>
    </row>
    <row r="73" spans="7:7" x14ac:dyDescent="0.25">
      <c r="G73" s="1"/>
    </row>
    <row r="74" spans="7:7" x14ac:dyDescent="0.25">
      <c r="G74" s="1"/>
    </row>
    <row r="75" spans="7:7" x14ac:dyDescent="0.25">
      <c r="G75" s="1"/>
    </row>
    <row r="76" spans="7:7" x14ac:dyDescent="0.25">
      <c r="G76" s="1"/>
    </row>
    <row r="77" spans="7:7" x14ac:dyDescent="0.25">
      <c r="G77" s="1"/>
    </row>
    <row r="78" spans="7:7" x14ac:dyDescent="0.25">
      <c r="G78" s="1"/>
    </row>
    <row r="79" spans="7:7" x14ac:dyDescent="0.25">
      <c r="G79" s="1"/>
    </row>
    <row r="80" spans="7:7" x14ac:dyDescent="0.25">
      <c r="G80" s="1"/>
    </row>
    <row r="81" spans="7:7" x14ac:dyDescent="0.25">
      <c r="G81" s="1"/>
    </row>
    <row r="82" spans="7:7" x14ac:dyDescent="0.25">
      <c r="G82" s="1"/>
    </row>
    <row r="83" spans="7:7" x14ac:dyDescent="0.25">
      <c r="G83" s="1"/>
    </row>
    <row r="84" spans="7:7" x14ac:dyDescent="0.25">
      <c r="G84" s="1"/>
    </row>
    <row r="85" spans="7:7" x14ac:dyDescent="0.25">
      <c r="G85" s="1"/>
    </row>
    <row r="86" spans="7:7" x14ac:dyDescent="0.25">
      <c r="G86" s="1"/>
    </row>
    <row r="87" spans="7:7" x14ac:dyDescent="0.25">
      <c r="G87" s="1"/>
    </row>
    <row r="88" spans="7:7" x14ac:dyDescent="0.25">
      <c r="G88" s="1"/>
    </row>
    <row r="89" spans="7:7" x14ac:dyDescent="0.25">
      <c r="G89" s="1"/>
    </row>
    <row r="90" spans="7:7" x14ac:dyDescent="0.25">
      <c r="G90" s="1"/>
    </row>
  </sheetData>
  <mergeCells count="7">
    <mergeCell ref="I47:L47"/>
    <mergeCell ref="A2:C2"/>
    <mergeCell ref="E5:G5"/>
    <mergeCell ref="I5:L5"/>
    <mergeCell ref="I23:L23"/>
    <mergeCell ref="I33:L33"/>
    <mergeCell ref="N23:U23"/>
  </mergeCells>
  <hyperlinks>
    <hyperlink ref="U25" r:id="rId1" tooltip="Día de Todos los Santos" display="https://www.calendariochile.com/feriado/2020/dia-de-todos-los-santos" xr:uid="{EDC4FE60-9D02-42D5-BE86-C134153969B5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 PRACTICO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cetecom</dc:creator>
  <cp:lastModifiedBy>Iván</cp:lastModifiedBy>
  <dcterms:created xsi:type="dcterms:W3CDTF">2016-04-19T12:55:26Z</dcterms:created>
  <dcterms:modified xsi:type="dcterms:W3CDTF">2020-11-18T23:14:01Z</dcterms:modified>
</cp:coreProperties>
</file>