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án\Desktop\Isabel Nuñez 2\Actividades\Actividad 8\"/>
    </mc:Choice>
  </mc:AlternateContent>
  <xr:revisionPtr revIDLastSave="0" documentId="13_ncr:1_{88232F52-372E-4C8A-86FF-6A4FF73244EF}" xr6:coauthVersionLast="45" xr6:coauthVersionMax="45" xr10:uidLastSave="{00000000-0000-0000-0000-000000000000}"/>
  <bookViews>
    <workbookView xWindow="-120" yWindow="-120" windowWidth="29040" windowHeight="15840" xr2:uid="{5B9D997C-85EB-4EBB-B78B-005B0FA0DF0A}"/>
  </bookViews>
  <sheets>
    <sheet name="Actividad conocimientos previos" sheetId="1" r:id="rId1"/>
    <sheet name="indicadores previsional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M25" i="2"/>
  <c r="M26" i="2" s="1"/>
  <c r="L15" i="1"/>
  <c r="L14" i="1"/>
  <c r="L13" i="1"/>
  <c r="G12" i="1"/>
  <c r="G11" i="1"/>
  <c r="G8" i="1"/>
  <c r="G6" i="1"/>
  <c r="J5" i="1"/>
  <c r="F5" i="1"/>
  <c r="G14" i="1" l="1"/>
  <c r="L17" i="1"/>
  <c r="G9" i="1"/>
  <c r="G17" i="1" s="1"/>
  <c r="G18" i="1" l="1"/>
  <c r="L5" i="1" s="1"/>
  <c r="L7" i="1"/>
  <c r="L6" i="1"/>
  <c r="L9" i="1" l="1"/>
  <c r="G19" i="1"/>
  <c r="L21" i="1" s="1"/>
</calcChain>
</file>

<file path=xl/sharedStrings.xml><?xml version="1.0" encoding="utf-8"?>
<sst xmlns="http://schemas.openxmlformats.org/spreadsheetml/2006/main" count="59" uniqueCount="57">
  <si>
    <t>Nombre:</t>
  </si>
  <si>
    <t>HABERES</t>
  </si>
  <si>
    <t>DESCUENTOS</t>
  </si>
  <si>
    <t>Rut</t>
  </si>
  <si>
    <t>1-9</t>
  </si>
  <si>
    <t>Fecha de ingreso</t>
  </si>
  <si>
    <t>DIAS TRABAJADOS</t>
  </si>
  <si>
    <t>AFP</t>
  </si>
  <si>
    <t>tipo de contrato</t>
  </si>
  <si>
    <t>Indefinido</t>
  </si>
  <si>
    <t>SUELDO BASE</t>
  </si>
  <si>
    <t>SALUD</t>
  </si>
  <si>
    <t>Fonasa</t>
  </si>
  <si>
    <t>lun-vier.</t>
  </si>
  <si>
    <t>GRATIFICACION</t>
  </si>
  <si>
    <t>AFC</t>
  </si>
  <si>
    <t>Dias trabajados</t>
  </si>
  <si>
    <t>HORAS EXTRAS</t>
  </si>
  <si>
    <t>APV</t>
  </si>
  <si>
    <t>UF</t>
  </si>
  <si>
    <t>Remuneracion base</t>
  </si>
  <si>
    <t>Total Imponible</t>
  </si>
  <si>
    <t>Total Desc. Previsionales</t>
  </si>
  <si>
    <t>Gratificación art. 50</t>
  </si>
  <si>
    <t>si</t>
  </si>
  <si>
    <t>Locomoción</t>
  </si>
  <si>
    <t>MOVILIZACION</t>
  </si>
  <si>
    <t>IMPUESTO UNICO</t>
  </si>
  <si>
    <t>colación</t>
  </si>
  <si>
    <t>COLACION</t>
  </si>
  <si>
    <t>Horas extras</t>
  </si>
  <si>
    <t>CARGA FAMILIAR</t>
  </si>
  <si>
    <t>DESC. CAJA COMPENSACIÓN</t>
  </si>
  <si>
    <t>Habitat</t>
  </si>
  <si>
    <t>Total no Imponible</t>
  </si>
  <si>
    <t>DESC. FARMACIA</t>
  </si>
  <si>
    <t>ANTICIPO</t>
  </si>
  <si>
    <t>Desc. Variables</t>
  </si>
  <si>
    <t>Desc. Caja</t>
  </si>
  <si>
    <t>5/12</t>
  </si>
  <si>
    <t>TOTAL HABERES</t>
  </si>
  <si>
    <t>Total Desc. Varios</t>
  </si>
  <si>
    <t>Desc. Farmacia</t>
  </si>
  <si>
    <t xml:space="preserve">Total imponible </t>
  </si>
  <si>
    <t>anticipo sueldo</t>
  </si>
  <si>
    <t>TOTAL TRIBUTABLE</t>
  </si>
  <si>
    <t>TOTAL DESCUENTO</t>
  </si>
  <si>
    <t>LIQUIDO</t>
  </si>
  <si>
    <t>Jornada Semanal</t>
  </si>
  <si>
    <t>Savca López Torres</t>
  </si>
  <si>
    <t>Gratificación Art. 50</t>
  </si>
  <si>
    <t>Sueldo minimo</t>
  </si>
  <si>
    <t>Tope anual art. 50</t>
  </si>
  <si>
    <t>IMM x 4.75 anual</t>
  </si>
  <si>
    <t>Tope mensual</t>
  </si>
  <si>
    <t>Liquidacion Remuneraciones</t>
  </si>
  <si>
    <t>Liquidación de sueldos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</si>
</sst>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&quot;$&quot;\-#,##0"/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&quot;$&quot;\ #,##0;[Red]\-&quot;$&quot;\ #,##0"/>
    <numFmt numFmtId="165" formatCode="_-[$$-340A]\ * #,##0_-;\-[$$-340A]\ * #,##0_-;_-[$$-340A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/>
    <xf numFmtId="0" fontId="0" fillId="2" borderId="7" xfId="0" applyFill="1" applyBorder="1"/>
    <xf numFmtId="49" fontId="0" fillId="2" borderId="8" xfId="0" applyNumberFormat="1" applyFill="1" applyBorder="1" applyAlignment="1">
      <alignment horizontal="right"/>
    </xf>
    <xf numFmtId="0" fontId="0" fillId="2" borderId="9" xfId="0" applyFill="1" applyBorder="1"/>
    <xf numFmtId="0" fontId="0" fillId="2" borderId="0" xfId="0" applyFill="1"/>
    <xf numFmtId="14" fontId="0" fillId="2" borderId="8" xfId="0" applyNumberFormat="1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9" xfId="0" applyFill="1" applyBorder="1" applyAlignment="1">
      <alignment horizontal="center"/>
    </xf>
    <xf numFmtId="164" fontId="0" fillId="2" borderId="8" xfId="0" applyNumberFormat="1" applyFill="1" applyBorder="1" applyAlignment="1">
      <alignment horizontal="right"/>
    </xf>
    <xf numFmtId="2" fontId="0" fillId="2" borderId="8" xfId="0" applyNumberFormat="1" applyFill="1" applyBorder="1" applyAlignment="1">
      <alignment horizontal="right"/>
    </xf>
    <xf numFmtId="9" fontId="0" fillId="2" borderId="8" xfId="0" applyNumberFormat="1" applyFill="1" applyBorder="1" applyAlignment="1">
      <alignment horizontal="right"/>
    </xf>
    <xf numFmtId="0" fontId="3" fillId="2" borderId="7" xfId="0" applyFont="1" applyFill="1" applyBorder="1"/>
    <xf numFmtId="0" fontId="0" fillId="2" borderId="8" xfId="0" applyFill="1" applyBorder="1"/>
    <xf numFmtId="165" fontId="0" fillId="2" borderId="8" xfId="0" applyNumberFormat="1" applyFill="1" applyBorder="1"/>
    <xf numFmtId="49" fontId="0" fillId="2" borderId="9" xfId="0" applyNumberFormat="1" applyFill="1" applyBorder="1" applyAlignment="1">
      <alignment horizontal="center"/>
    </xf>
    <xf numFmtId="0" fontId="0" fillId="2" borderId="12" xfId="0" applyFill="1" applyBorder="1"/>
    <xf numFmtId="14" fontId="0" fillId="2" borderId="13" xfId="0" applyNumberFormat="1" applyFill="1" applyBorder="1"/>
    <xf numFmtId="0" fontId="0" fillId="2" borderId="15" xfId="0" applyFill="1" applyBorder="1"/>
    <xf numFmtId="42" fontId="0" fillId="2" borderId="0" xfId="2" applyFont="1" applyFill="1"/>
    <xf numFmtId="0" fontId="2" fillId="2" borderId="0" xfId="0" applyFont="1" applyFill="1"/>
    <xf numFmtId="0" fontId="5" fillId="2" borderId="0" xfId="0" applyFont="1" applyFill="1"/>
    <xf numFmtId="0" fontId="6" fillId="3" borderId="5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164" fontId="5" fillId="2" borderId="0" xfId="0" applyNumberFormat="1" applyFont="1" applyFill="1"/>
    <xf numFmtId="10" fontId="5" fillId="2" borderId="0" xfId="3" applyNumberFormat="1" applyFont="1" applyFill="1"/>
    <xf numFmtId="165" fontId="5" fillId="2" borderId="0" xfId="0" applyNumberFormat="1" applyFont="1" applyFill="1"/>
    <xf numFmtId="9" fontId="5" fillId="2" borderId="0" xfId="3" applyFont="1" applyFill="1"/>
    <xf numFmtId="0" fontId="5" fillId="0" borderId="0" xfId="0" applyFont="1"/>
    <xf numFmtId="6" fontId="5" fillId="0" borderId="0" xfId="0" applyNumberFormat="1" applyFont="1"/>
    <xf numFmtId="44" fontId="5" fillId="2" borderId="0" xfId="1" applyFont="1" applyFill="1"/>
    <xf numFmtId="0" fontId="6" fillId="2" borderId="4" xfId="0" applyFont="1" applyFill="1" applyBorder="1"/>
    <xf numFmtId="0" fontId="5" fillId="2" borderId="5" xfId="0" applyFont="1" applyFill="1" applyBorder="1"/>
    <xf numFmtId="165" fontId="6" fillId="2" borderId="5" xfId="0" applyNumberFormat="1" applyFont="1" applyFill="1" applyBorder="1"/>
    <xf numFmtId="0" fontId="6" fillId="2" borderId="5" xfId="0" applyFont="1" applyFill="1" applyBorder="1"/>
    <xf numFmtId="165" fontId="6" fillId="2" borderId="6" xfId="0" applyNumberFormat="1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165" fontId="6" fillId="2" borderId="2" xfId="0" applyNumberFormat="1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165" fontId="6" fillId="2" borderId="13" xfId="0" applyNumberFormat="1" applyFont="1" applyFill="1" applyBorder="1"/>
    <xf numFmtId="0" fontId="5" fillId="3" borderId="14" xfId="0" applyFont="1" applyFill="1" applyBorder="1"/>
    <xf numFmtId="165" fontId="6" fillId="4" borderId="16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7" fontId="2" fillId="5" borderId="12" xfId="0" applyNumberFormat="1" applyFont="1" applyFill="1" applyBorder="1" applyAlignment="1">
      <alignment horizontal="center"/>
    </xf>
    <xf numFmtId="17" fontId="2" fillId="5" borderId="13" xfId="0" applyNumberFormat="1" applyFont="1" applyFill="1" applyBorder="1" applyAlignment="1">
      <alignment horizontal="center"/>
    </xf>
    <xf numFmtId="17" fontId="2" fillId="5" borderId="1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413175</xdr:colOff>
      <xdr:row>45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1AC3D-9B14-4A9B-834D-D8539ADEB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94850" cy="8715374"/>
        </a:xfrm>
        <a:prstGeom prst="rect">
          <a:avLst/>
        </a:prstGeom>
      </xdr:spPr>
    </xdr:pic>
    <xdr:clientData/>
  </xdr:twoCellAnchor>
  <xdr:twoCellAnchor editAs="oneCell">
    <xdr:from>
      <xdr:col>7</xdr:col>
      <xdr:colOff>415925</xdr:colOff>
      <xdr:row>0</xdr:row>
      <xdr:rowOff>136525</xdr:rowOff>
    </xdr:from>
    <xdr:to>
      <xdr:col>20</xdr:col>
      <xdr:colOff>693691</xdr:colOff>
      <xdr:row>17</xdr:row>
      <xdr:rowOff>41275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EEF0BB-A440-48CC-967E-50571BF41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7600" y="136525"/>
          <a:ext cx="10183766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BDCC9-B413-4D9B-B69B-18B60C134240}">
  <dimension ref="A1:L21"/>
  <sheetViews>
    <sheetView tabSelected="1" workbookViewId="0">
      <selection activeCell="I26" sqref="I26"/>
    </sheetView>
  </sheetViews>
  <sheetFormatPr baseColWidth="10" defaultRowHeight="15" x14ac:dyDescent="0.25"/>
  <cols>
    <col min="1" max="1" width="20.140625" bestFit="1" customWidth="1"/>
    <col min="2" max="2" width="17.28515625" bestFit="1" customWidth="1"/>
    <col min="4" max="4" width="3" customWidth="1"/>
    <col min="5" max="5" width="17.140625" customWidth="1"/>
    <col min="6" max="6" width="6.85546875" customWidth="1"/>
    <col min="7" max="7" width="14.5703125" bestFit="1" customWidth="1"/>
    <col min="8" max="8" width="2" customWidth="1"/>
    <col min="9" max="9" width="8.85546875" customWidth="1"/>
    <col min="10" max="10" width="7.42578125" customWidth="1"/>
    <col min="11" max="11" width="12.28515625" customWidth="1"/>
  </cols>
  <sheetData>
    <row r="1" spans="1:12" ht="15.75" x14ac:dyDescent="0.25">
      <c r="A1" s="53" t="s">
        <v>55</v>
      </c>
      <c r="B1" s="54"/>
      <c r="C1" s="55"/>
      <c r="E1" s="59" t="s">
        <v>56</v>
      </c>
      <c r="F1" s="59"/>
      <c r="G1" s="59"/>
      <c r="H1" s="59"/>
      <c r="I1" s="59"/>
      <c r="J1" s="59"/>
      <c r="K1" s="59"/>
      <c r="L1" s="59"/>
    </row>
    <row r="2" spans="1:12" ht="15.75" thickBot="1" x14ac:dyDescent="0.3">
      <c r="A2" s="56">
        <v>44105</v>
      </c>
      <c r="B2" s="57"/>
      <c r="C2" s="58"/>
      <c r="E2" s="21"/>
      <c r="F2" s="21"/>
      <c r="G2" s="21"/>
      <c r="H2" s="21"/>
      <c r="I2" s="21"/>
      <c r="J2" s="21"/>
      <c r="K2" s="21"/>
      <c r="L2" s="21"/>
    </row>
    <row r="3" spans="1:12" ht="15.75" thickBot="1" x14ac:dyDescent="0.3">
      <c r="A3" s="1" t="s">
        <v>0</v>
      </c>
      <c r="B3" s="45" t="s">
        <v>49</v>
      </c>
      <c r="C3" s="46"/>
      <c r="E3" s="47" t="s">
        <v>1</v>
      </c>
      <c r="F3" s="48"/>
      <c r="G3" s="48"/>
      <c r="H3" s="22"/>
      <c r="I3" s="48" t="s">
        <v>2</v>
      </c>
      <c r="J3" s="48"/>
      <c r="K3" s="48"/>
      <c r="L3" s="49"/>
    </row>
    <row r="4" spans="1:12" x14ac:dyDescent="0.25">
      <c r="A4" s="2" t="s">
        <v>3</v>
      </c>
      <c r="B4" s="3" t="s">
        <v>4</v>
      </c>
      <c r="C4" s="4"/>
      <c r="E4" s="21"/>
      <c r="F4" s="21"/>
      <c r="G4" s="21"/>
      <c r="H4" s="23"/>
      <c r="I4" s="21"/>
      <c r="J4" s="21"/>
      <c r="K4" s="21"/>
      <c r="L4" s="21"/>
    </row>
    <row r="5" spans="1:12" x14ac:dyDescent="0.25">
      <c r="A5" s="2" t="s">
        <v>5</v>
      </c>
      <c r="B5" s="6">
        <v>43466</v>
      </c>
      <c r="C5" s="4"/>
      <c r="E5" s="21" t="s">
        <v>6</v>
      </c>
      <c r="F5" s="21">
        <f>+B8</f>
        <v>30</v>
      </c>
      <c r="G5" s="21"/>
      <c r="H5" s="24"/>
      <c r="I5" s="21" t="s">
        <v>7</v>
      </c>
      <c r="J5" s="25" t="str">
        <f>+B14</f>
        <v>Habitat</v>
      </c>
      <c r="K5" s="26">
        <v>0.11269999999999999</v>
      </c>
      <c r="L5" s="27">
        <f>+G18*K5</f>
        <v>85040.414666666664</v>
      </c>
    </row>
    <row r="6" spans="1:12" x14ac:dyDescent="0.25">
      <c r="A6" s="2" t="s">
        <v>8</v>
      </c>
      <c r="B6" s="7" t="s">
        <v>9</v>
      </c>
      <c r="C6" s="4"/>
      <c r="E6" s="21" t="s">
        <v>10</v>
      </c>
      <c r="F6" s="21"/>
      <c r="G6" s="27">
        <f>+B9/30*F5</f>
        <v>560000</v>
      </c>
      <c r="H6" s="24"/>
      <c r="I6" s="21" t="s">
        <v>11</v>
      </c>
      <c r="J6" s="21" t="s">
        <v>12</v>
      </c>
      <c r="K6" s="28">
        <v>7.0000000000000007E-2</v>
      </c>
      <c r="L6" s="27">
        <f>+G18*7%</f>
        <v>52820.133333333339</v>
      </c>
    </row>
    <row r="7" spans="1:12" x14ac:dyDescent="0.25">
      <c r="A7" s="2" t="s">
        <v>48</v>
      </c>
      <c r="B7" s="7">
        <v>45</v>
      </c>
      <c r="C7" s="8" t="s">
        <v>13</v>
      </c>
      <c r="E7" s="21" t="s">
        <v>14</v>
      </c>
      <c r="F7" s="21"/>
      <c r="G7" s="27">
        <v>129240</v>
      </c>
      <c r="H7" s="24"/>
      <c r="I7" s="21" t="s">
        <v>15</v>
      </c>
      <c r="J7" s="21"/>
      <c r="K7" s="26">
        <v>6.0000000000000001E-3</v>
      </c>
      <c r="L7" s="27">
        <f>+G18*K7</f>
        <v>4527.4400000000005</v>
      </c>
    </row>
    <row r="8" spans="1:12" ht="15.75" thickBot="1" x14ac:dyDescent="0.3">
      <c r="A8" s="2" t="s">
        <v>16</v>
      </c>
      <c r="B8" s="7">
        <v>30</v>
      </c>
      <c r="C8" s="4"/>
      <c r="E8" s="21" t="s">
        <v>17</v>
      </c>
      <c r="F8" s="29">
        <v>15</v>
      </c>
      <c r="G8" s="30">
        <f>+(7/(45*30))*1.5*B9*F8</f>
        <v>65333.333333333336</v>
      </c>
      <c r="H8" s="24"/>
      <c r="I8" s="21" t="s">
        <v>18</v>
      </c>
      <c r="J8" s="21" t="s">
        <v>19</v>
      </c>
      <c r="K8" s="31">
        <v>28838.63</v>
      </c>
      <c r="L8" s="27">
        <v>0</v>
      </c>
    </row>
    <row r="9" spans="1:12" ht="15.75" thickBot="1" x14ac:dyDescent="0.3">
      <c r="A9" s="2" t="s">
        <v>20</v>
      </c>
      <c r="B9" s="9">
        <v>560000</v>
      </c>
      <c r="C9" s="4"/>
      <c r="E9" s="32" t="s">
        <v>21</v>
      </c>
      <c r="F9" s="33"/>
      <c r="G9" s="34">
        <f>SUM(G6:G8)</f>
        <v>754573.33333333337</v>
      </c>
      <c r="H9" s="24"/>
      <c r="I9" s="35" t="s">
        <v>22</v>
      </c>
      <c r="J9" s="35"/>
      <c r="K9" s="34"/>
      <c r="L9" s="36">
        <f>SUM(L5:L8)</f>
        <v>142387.98800000001</v>
      </c>
    </row>
    <row r="10" spans="1:12" ht="15.75" thickBot="1" x14ac:dyDescent="0.3">
      <c r="A10" s="2" t="s">
        <v>23</v>
      </c>
      <c r="B10" s="7" t="s">
        <v>24</v>
      </c>
      <c r="C10" s="4"/>
      <c r="E10" s="21"/>
      <c r="F10" s="21"/>
      <c r="G10" s="27"/>
      <c r="H10" s="24"/>
      <c r="I10" s="21"/>
      <c r="J10" s="21"/>
      <c r="K10" s="27"/>
      <c r="L10" s="27"/>
    </row>
    <row r="11" spans="1:12" ht="15.75" thickBot="1" x14ac:dyDescent="0.3">
      <c r="A11" s="2" t="s">
        <v>25</v>
      </c>
      <c r="B11" s="9">
        <v>35000</v>
      </c>
      <c r="C11" s="4"/>
      <c r="E11" s="21" t="s">
        <v>26</v>
      </c>
      <c r="F11" s="21"/>
      <c r="G11" s="27">
        <f>+B12/30*F5</f>
        <v>35000</v>
      </c>
      <c r="H11" s="24"/>
      <c r="I11" s="35" t="s">
        <v>27</v>
      </c>
      <c r="J11" s="35"/>
      <c r="K11" s="34"/>
      <c r="L11" s="36">
        <v>0</v>
      </c>
    </row>
    <row r="12" spans="1:12" x14ac:dyDescent="0.25">
      <c r="A12" s="2" t="s">
        <v>28</v>
      </c>
      <c r="B12" s="9">
        <v>35000</v>
      </c>
      <c r="C12" s="4"/>
      <c r="E12" s="21" t="s">
        <v>29</v>
      </c>
      <c r="F12" s="21"/>
      <c r="G12" s="27">
        <f>+B11/30*F5</f>
        <v>35000</v>
      </c>
      <c r="H12" s="24"/>
      <c r="I12" s="21"/>
      <c r="J12" s="21"/>
      <c r="K12" s="27"/>
      <c r="L12" s="27"/>
    </row>
    <row r="13" spans="1:12" ht="15.75" thickBot="1" x14ac:dyDescent="0.3">
      <c r="A13" s="2" t="s">
        <v>30</v>
      </c>
      <c r="B13" s="10">
        <v>15</v>
      </c>
      <c r="C13" s="4"/>
      <c r="E13" s="21" t="s">
        <v>31</v>
      </c>
      <c r="F13" s="21"/>
      <c r="G13" s="27">
        <v>0</v>
      </c>
      <c r="H13" s="24"/>
      <c r="I13" s="21" t="s">
        <v>32</v>
      </c>
      <c r="J13" s="21"/>
      <c r="K13" s="27"/>
      <c r="L13" s="27">
        <f>+B17</f>
        <v>80000</v>
      </c>
    </row>
    <row r="14" spans="1:12" ht="15.75" thickBot="1" x14ac:dyDescent="0.3">
      <c r="A14" s="2" t="s">
        <v>7</v>
      </c>
      <c r="B14" s="9" t="s">
        <v>33</v>
      </c>
      <c r="C14" s="4"/>
      <c r="E14" s="32" t="s">
        <v>34</v>
      </c>
      <c r="F14" s="35"/>
      <c r="G14" s="34">
        <f>SUM(G11:G13)</f>
        <v>70000</v>
      </c>
      <c r="H14" s="24"/>
      <c r="I14" s="21" t="s">
        <v>35</v>
      </c>
      <c r="J14" s="21"/>
      <c r="K14" s="27"/>
      <c r="L14" s="27">
        <f>+B18</f>
        <v>25000</v>
      </c>
    </row>
    <row r="15" spans="1:12" x14ac:dyDescent="0.25">
      <c r="A15" s="2" t="s">
        <v>12</v>
      </c>
      <c r="B15" s="11">
        <v>7.0000000000000007E-2</v>
      </c>
      <c r="C15" s="4"/>
      <c r="E15" s="21"/>
      <c r="F15" s="21"/>
      <c r="G15" s="21"/>
      <c r="H15" s="24"/>
      <c r="I15" s="21" t="s">
        <v>36</v>
      </c>
      <c r="J15" s="21"/>
      <c r="K15" s="21"/>
      <c r="L15" s="27">
        <f>+B19</f>
        <v>100000</v>
      </c>
    </row>
    <row r="16" spans="1:12" ht="15.75" thickBot="1" x14ac:dyDescent="0.3">
      <c r="A16" s="12" t="s">
        <v>37</v>
      </c>
      <c r="B16" s="13"/>
      <c r="C16" s="4"/>
      <c r="E16" s="21"/>
      <c r="F16" s="21"/>
      <c r="G16" s="21"/>
      <c r="H16" s="24"/>
      <c r="I16" s="21"/>
      <c r="J16" s="21"/>
      <c r="K16" s="21"/>
      <c r="L16" s="27"/>
    </row>
    <row r="17" spans="1:12" ht="15.75" thickBot="1" x14ac:dyDescent="0.3">
      <c r="A17" s="2" t="s">
        <v>38</v>
      </c>
      <c r="B17" s="14">
        <v>80000</v>
      </c>
      <c r="C17" s="15" t="s">
        <v>39</v>
      </c>
      <c r="E17" s="37" t="s">
        <v>40</v>
      </c>
      <c r="F17" s="38"/>
      <c r="G17" s="39">
        <f>+G9+G14</f>
        <v>824573.33333333337</v>
      </c>
      <c r="H17" s="24"/>
      <c r="I17" s="35" t="s">
        <v>41</v>
      </c>
      <c r="J17" s="35"/>
      <c r="K17" s="35"/>
      <c r="L17" s="36">
        <f>SUM(L13:L16)</f>
        <v>205000</v>
      </c>
    </row>
    <row r="18" spans="1:12" ht="15.75" thickBot="1" x14ac:dyDescent="0.3">
      <c r="A18" s="2" t="s">
        <v>42</v>
      </c>
      <c r="B18" s="14">
        <v>25000</v>
      </c>
      <c r="C18" s="4"/>
      <c r="E18" s="32" t="s">
        <v>43</v>
      </c>
      <c r="F18" s="35"/>
      <c r="G18" s="34">
        <f>+G9</f>
        <v>754573.33333333337</v>
      </c>
      <c r="H18" s="24"/>
      <c r="I18" s="21"/>
      <c r="J18" s="21"/>
      <c r="K18" s="21"/>
      <c r="L18" s="21"/>
    </row>
    <row r="19" spans="1:12" ht="15.75" thickBot="1" x14ac:dyDescent="0.3">
      <c r="A19" s="2" t="s">
        <v>44</v>
      </c>
      <c r="B19" s="14">
        <v>100000</v>
      </c>
      <c r="C19" s="4"/>
      <c r="E19" s="40" t="s">
        <v>45</v>
      </c>
      <c r="F19" s="41"/>
      <c r="G19" s="42">
        <f>+G9-L9</f>
        <v>612185.34533333336</v>
      </c>
      <c r="H19" s="24"/>
      <c r="I19" s="35" t="s">
        <v>46</v>
      </c>
      <c r="J19" s="35"/>
      <c r="K19" s="34"/>
      <c r="L19" s="36">
        <f>+L9+L11+L17</f>
        <v>347387.98800000001</v>
      </c>
    </row>
    <row r="20" spans="1:12" ht="15.75" thickBot="1" x14ac:dyDescent="0.3">
      <c r="A20" s="2"/>
      <c r="B20" s="14"/>
      <c r="C20" s="4"/>
      <c r="E20" s="21"/>
      <c r="F20" s="21"/>
      <c r="G20" s="27"/>
      <c r="H20" s="43"/>
      <c r="I20" s="21"/>
      <c r="J20" s="21"/>
      <c r="K20" s="27"/>
      <c r="L20" s="27"/>
    </row>
    <row r="21" spans="1:12" ht="16.5" thickBot="1" x14ac:dyDescent="0.3">
      <c r="A21" s="16"/>
      <c r="B21" s="17"/>
      <c r="C21" s="18"/>
      <c r="E21" s="50" t="s">
        <v>47</v>
      </c>
      <c r="F21" s="51"/>
      <c r="G21" s="51"/>
      <c r="H21" s="51"/>
      <c r="I21" s="51"/>
      <c r="J21" s="51"/>
      <c r="K21" s="52"/>
      <c r="L21" s="44">
        <f>+G17-L19</f>
        <v>477185.34533333336</v>
      </c>
    </row>
  </sheetData>
  <mergeCells count="7">
    <mergeCell ref="B3:C3"/>
    <mergeCell ref="E3:G3"/>
    <mergeCell ref="I3:L3"/>
    <mergeCell ref="E21:K21"/>
    <mergeCell ref="A1:C1"/>
    <mergeCell ref="A2:C2"/>
    <mergeCell ref="E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32571-3796-4F8C-A747-8EB8BCE84FA0}">
  <dimension ref="I22:M26"/>
  <sheetViews>
    <sheetView workbookViewId="0">
      <selection activeCell="L20" sqref="L20"/>
    </sheetView>
  </sheetViews>
  <sheetFormatPr baseColWidth="10" defaultRowHeight="15" x14ac:dyDescent="0.25"/>
  <cols>
    <col min="1" max="6" width="11.42578125" style="5"/>
    <col min="7" max="7" width="18.140625" style="5" customWidth="1"/>
    <col min="8" max="16384" width="11.42578125" style="5"/>
  </cols>
  <sheetData>
    <row r="22" spans="9:13" x14ac:dyDescent="0.25">
      <c r="I22" s="20" t="s">
        <v>50</v>
      </c>
    </row>
    <row r="24" spans="9:13" x14ac:dyDescent="0.25">
      <c r="I24" s="5" t="s">
        <v>51</v>
      </c>
      <c r="K24" s="19">
        <v>326500</v>
      </c>
    </row>
    <row r="25" spans="9:13" x14ac:dyDescent="0.25">
      <c r="I25" s="5" t="s">
        <v>52</v>
      </c>
      <c r="K25" s="5" t="s">
        <v>53</v>
      </c>
      <c r="M25" s="19">
        <f>+K24*4.75</f>
        <v>1550875</v>
      </c>
    </row>
    <row r="26" spans="9:13" x14ac:dyDescent="0.25">
      <c r="I26" s="5" t="s">
        <v>54</v>
      </c>
      <c r="M26" s="19">
        <f>+M25/12</f>
        <v>129239.58333333333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Actividad conocimientos previos</vt:lpstr>
      <vt:lpstr>indicadores previsionales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</dc:creator>
  <cp:lastModifiedBy>Iván</cp:lastModifiedBy>
  <dcterms:created xsi:type="dcterms:W3CDTF">2020-11-16T13:42:21Z</dcterms:created>
  <dcterms:modified xsi:type="dcterms:W3CDTF">2020-11-16T19:56:16Z</dcterms:modified>
</cp:coreProperties>
</file>