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Iván\Desktop\Ana quintas\act 8\Actividad 8\5_RRHH_M2_A8_ActividadPractica\"/>
    </mc:Choice>
  </mc:AlternateContent>
  <xr:revisionPtr revIDLastSave="0" documentId="13_ncr:1_{E6486B0E-140B-41C5-89F3-838937F633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tividad Practic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2" l="1"/>
  <c r="P44" i="2"/>
  <c r="R43" i="2"/>
  <c r="T43" i="2" s="1"/>
  <c r="P43" i="2"/>
  <c r="P42" i="2"/>
  <c r="P40" i="2"/>
  <c r="P39" i="2"/>
  <c r="R37" i="2"/>
  <c r="T37" i="2" s="1"/>
  <c r="P37" i="2"/>
  <c r="P36" i="2"/>
  <c r="R12" i="2"/>
  <c r="V11" i="2"/>
  <c r="R11" i="2"/>
  <c r="R42" i="2" s="1"/>
  <c r="T42" i="2" s="1"/>
  <c r="R10" i="2"/>
  <c r="R41" i="2" s="1"/>
  <c r="P10" i="2"/>
  <c r="P41" i="2" s="1"/>
  <c r="R9" i="2"/>
  <c r="R40" i="2" s="1"/>
  <c r="R7" i="2"/>
  <c r="R38" i="2" s="1"/>
  <c r="T38" i="2" s="1"/>
  <c r="P7" i="2"/>
  <c r="P38" i="2" s="1"/>
  <c r="R5" i="2"/>
  <c r="R8" i="2" s="1"/>
  <c r="H49" i="2"/>
  <c r="H42" i="2"/>
  <c r="H43" i="2"/>
  <c r="H37" i="2"/>
  <c r="H38" i="2"/>
  <c r="F37" i="2"/>
  <c r="F38" i="2"/>
  <c r="F39" i="2"/>
  <c r="F40" i="2"/>
  <c r="F41" i="2"/>
  <c r="F42" i="2"/>
  <c r="F43" i="2"/>
  <c r="D37" i="2"/>
  <c r="D38" i="2"/>
  <c r="D39" i="2"/>
  <c r="D40" i="2"/>
  <c r="D41" i="2"/>
  <c r="D42" i="2"/>
  <c r="D43" i="2"/>
  <c r="J11" i="2"/>
  <c r="F8" i="2"/>
  <c r="F10" i="2"/>
  <c r="D10" i="2"/>
  <c r="F11" i="2"/>
  <c r="F12" i="2"/>
  <c r="F7" i="2"/>
  <c r="D7" i="2"/>
  <c r="F9" i="2"/>
  <c r="F5" i="2"/>
  <c r="F36" i="2" s="1"/>
  <c r="D44" i="2"/>
  <c r="D36" i="2"/>
  <c r="R39" i="2" l="1"/>
  <c r="R13" i="2"/>
  <c r="R14" i="2"/>
  <c r="R36" i="2"/>
  <c r="F14" i="2"/>
  <c r="J4" i="2" s="1"/>
  <c r="F44" i="2"/>
  <c r="H36" i="2"/>
  <c r="H44" i="2" s="1"/>
  <c r="F13" i="2"/>
  <c r="T36" i="2" l="1"/>
  <c r="T44" i="2" s="1"/>
  <c r="R44" i="2"/>
  <c r="V4" i="2"/>
  <c r="V6" i="2"/>
  <c r="V5" i="2"/>
  <c r="H48" i="2"/>
  <c r="V8" i="2" l="1"/>
  <c r="R15" i="2" s="1"/>
  <c r="V10" i="2" s="1"/>
  <c r="V15" i="2" s="1"/>
  <c r="V16" i="2" s="1"/>
  <c r="T50" i="2"/>
  <c r="H50" i="2"/>
  <c r="J6" i="2"/>
  <c r="J5" i="2"/>
  <c r="J8" i="2" l="1"/>
  <c r="F15" i="2" l="1"/>
  <c r="J10" i="2" s="1"/>
  <c r="J15" i="2" s="1"/>
  <c r="J16" i="2" s="1"/>
</calcChain>
</file>

<file path=xl/sharedStrings.xml><?xml version="1.0" encoding="utf-8"?>
<sst xmlns="http://schemas.openxmlformats.org/spreadsheetml/2006/main" count="170" uniqueCount="90">
  <si>
    <t>AFP</t>
  </si>
  <si>
    <t>HABERES</t>
  </si>
  <si>
    <t>DESCUENTOS</t>
  </si>
  <si>
    <t>Sueldo Base</t>
  </si>
  <si>
    <t>horas extras</t>
  </si>
  <si>
    <t>Total Haberes</t>
  </si>
  <si>
    <t>total imponible</t>
  </si>
  <si>
    <t>Total Tributable</t>
  </si>
  <si>
    <t>Fonasa</t>
  </si>
  <si>
    <t>AFC</t>
  </si>
  <si>
    <t>APV</t>
  </si>
  <si>
    <t>total previsión</t>
  </si>
  <si>
    <t>Descuento Varios</t>
  </si>
  <si>
    <t>total descuentos</t>
  </si>
  <si>
    <t>LIQUIDO A PAGO</t>
  </si>
  <si>
    <t>LIQUIDACIÓN DE SUELDOS MES DE SEPTIEMBRE 2020</t>
  </si>
  <si>
    <t>Aguinaldo F. Patrias</t>
  </si>
  <si>
    <t>Días Trabajados</t>
  </si>
  <si>
    <t>Gratificación Art. 50</t>
  </si>
  <si>
    <t>Impuesto Único</t>
  </si>
  <si>
    <t>Movilización</t>
  </si>
  <si>
    <t>ANTIGÜEDAD</t>
  </si>
  <si>
    <t>FECHA Ingreso</t>
  </si>
  <si>
    <t>1 año</t>
  </si>
  <si>
    <t>2 años</t>
  </si>
  <si>
    <t>1 mes</t>
  </si>
  <si>
    <t>2 mes</t>
  </si>
  <si>
    <t>3 mes</t>
  </si>
  <si>
    <t>4 mes</t>
  </si>
  <si>
    <t>5 mes</t>
  </si>
  <si>
    <t>27 Días</t>
  </si>
  <si>
    <t>Resumen</t>
  </si>
  <si>
    <t>Base de Calculo Indemnización</t>
  </si>
  <si>
    <t>Monto</t>
  </si>
  <si>
    <t>Concepto</t>
  </si>
  <si>
    <t>base de calculo</t>
  </si>
  <si>
    <t>Del total haberes no considerar las remuneraciones esporádica ni las asignaciones familiares</t>
  </si>
  <si>
    <t>Pago de Indemnizaciones</t>
  </si>
  <si>
    <t>Indemnización Sustitutiva</t>
  </si>
  <si>
    <t>Indemnización años de Servicio</t>
  </si>
  <si>
    <t>Total Indemnizaciones</t>
  </si>
  <si>
    <t>Si la Antigüedad es:</t>
  </si>
  <si>
    <t>De 1 mes a 11 meses y 29 dias</t>
  </si>
  <si>
    <t>No tiene derecho a año de antigüedad</t>
  </si>
  <si>
    <t>De 1 año y 5 meses y 29 días</t>
  </si>
  <si>
    <t>Corresponde a un año de Antigüedad</t>
  </si>
  <si>
    <t>De 1 año y 6 meses y 1 día</t>
  </si>
  <si>
    <t>Corresponde a dos años y asi sucesivamente</t>
  </si>
  <si>
    <t>Trabajador N° 1</t>
  </si>
  <si>
    <t>Trabajador N° 2</t>
  </si>
  <si>
    <t>Jornada Semanal</t>
  </si>
  <si>
    <t>horas extras 60%</t>
  </si>
  <si>
    <t>Aguinaldo</t>
  </si>
  <si>
    <t>Asignación de Grado</t>
  </si>
  <si>
    <t>Gratificación art.50</t>
  </si>
  <si>
    <t>si</t>
  </si>
  <si>
    <t>Bono Vacaciones</t>
  </si>
  <si>
    <t>Viatico</t>
  </si>
  <si>
    <t>Cargas Familiares</t>
  </si>
  <si>
    <t>Tramo Asignación Familiar</t>
  </si>
  <si>
    <t>C</t>
  </si>
  <si>
    <t>Provida</t>
  </si>
  <si>
    <t>Modelo</t>
  </si>
  <si>
    <t>Salud</t>
  </si>
  <si>
    <t>UF Plan</t>
  </si>
  <si>
    <t>Fecha Contrato</t>
  </si>
  <si>
    <t>Tipo Contrato</t>
  </si>
  <si>
    <t>Indefinido</t>
  </si>
  <si>
    <t>Anticipo Sueldos</t>
  </si>
  <si>
    <t>Fecha Termino</t>
  </si>
  <si>
    <t>Vacaciones Pendientes</t>
  </si>
  <si>
    <t>no</t>
  </si>
  <si>
    <t>Causal</t>
  </si>
  <si>
    <t>Necesidad E.</t>
  </si>
  <si>
    <t>Aviso de termino</t>
  </si>
  <si>
    <t>Sin aviso</t>
  </si>
  <si>
    <t>Si con más de 30 días</t>
  </si>
  <si>
    <t>Anticipo</t>
  </si>
  <si>
    <t>3 años</t>
  </si>
  <si>
    <t>6 mes</t>
  </si>
  <si>
    <t>7 mes</t>
  </si>
  <si>
    <t>8 mes</t>
  </si>
  <si>
    <t>9 mes</t>
  </si>
  <si>
    <t>3 años, 8 meses y 12 días</t>
  </si>
  <si>
    <t>4 años</t>
  </si>
  <si>
    <t>AFP Modelo</t>
  </si>
  <si>
    <t>AFP Provida</t>
  </si>
  <si>
    <t>8 Días</t>
  </si>
  <si>
    <t>2 años, 9 meses y 8 días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</si>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</sst>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164" formatCode="[$$-340A]\ #,##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rebuchet MS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164" fontId="0" fillId="2" borderId="1" xfId="0" applyNumberFormat="1" applyFill="1" applyBorder="1"/>
    <xf numFmtId="164" fontId="0" fillId="2" borderId="0" xfId="0" applyNumberForma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0" fontId="7" fillId="3" borderId="0" xfId="0" applyFont="1" applyFill="1" applyBorder="1" applyAlignment="1">
      <alignment vertical="center"/>
    </xf>
    <xf numFmtId="0" fontId="0" fillId="2" borderId="9" xfId="0" applyFill="1" applyBorder="1"/>
    <xf numFmtId="0" fontId="0" fillId="2" borderId="0" xfId="0" applyFill="1" applyBorder="1"/>
    <xf numFmtId="0" fontId="0" fillId="3" borderId="0" xfId="0" applyFill="1" applyBorder="1"/>
    <xf numFmtId="10" fontId="0" fillId="2" borderId="0" xfId="1" applyNumberFormat="1" applyFont="1" applyFill="1" applyBorder="1"/>
    <xf numFmtId="164" fontId="0" fillId="2" borderId="10" xfId="0" applyNumberFormat="1" applyFill="1" applyBorder="1"/>
    <xf numFmtId="0" fontId="5" fillId="2" borderId="9" xfId="0" applyFont="1" applyFill="1" applyBorder="1"/>
    <xf numFmtId="0" fontId="3" fillId="2" borderId="0" xfId="0" applyFont="1" applyFill="1" applyBorder="1"/>
    <xf numFmtId="9" fontId="0" fillId="2" borderId="0" xfId="1" applyFont="1" applyFill="1" applyBorder="1"/>
    <xf numFmtId="0" fontId="5" fillId="2" borderId="0" xfId="0" applyFont="1" applyFill="1" applyBorder="1"/>
    <xf numFmtId="165" fontId="0" fillId="2" borderId="0" xfId="1" applyNumberFormat="1" applyFont="1" applyFill="1" applyBorder="1"/>
    <xf numFmtId="164" fontId="0" fillId="2" borderId="8" xfId="0" applyNumberFormat="1" applyFill="1" applyBorder="1"/>
    <xf numFmtId="0" fontId="6" fillId="2" borderId="0" xfId="0" applyFont="1" applyFill="1" applyBorder="1"/>
    <xf numFmtId="164" fontId="4" fillId="2" borderId="0" xfId="0" applyNumberFormat="1" applyFont="1" applyFill="1" applyBorder="1"/>
    <xf numFmtId="164" fontId="6" fillId="2" borderId="10" xfId="0" applyNumberFormat="1" applyFont="1" applyFill="1" applyBorder="1"/>
    <xf numFmtId="164" fontId="3" fillId="2" borderId="0" xfId="0" applyNumberFormat="1" applyFont="1" applyFill="1" applyBorder="1"/>
    <xf numFmtId="164" fontId="3" fillId="2" borderId="10" xfId="0" applyNumberFormat="1" applyFont="1" applyFill="1" applyBorder="1"/>
    <xf numFmtId="0" fontId="4" fillId="2" borderId="11" xfId="0" applyFont="1" applyFill="1" applyBorder="1"/>
    <xf numFmtId="0" fontId="0" fillId="2" borderId="7" xfId="0" applyFill="1" applyBorder="1"/>
    <xf numFmtId="0" fontId="0" fillId="2" borderId="1" xfId="0" applyFill="1" applyBorder="1"/>
    <xf numFmtId="0" fontId="0" fillId="3" borderId="1" xfId="0" applyFill="1" applyBorder="1"/>
    <xf numFmtId="164" fontId="4" fillId="2" borderId="3" xfId="0" applyNumberFormat="1" applyFont="1" applyFill="1" applyBorder="1"/>
    <xf numFmtId="14" fontId="2" fillId="3" borderId="2" xfId="0" applyNumberFormat="1" applyFont="1" applyFill="1" applyBorder="1" applyAlignment="1">
      <alignment horizontal="center" vertical="center" wrapText="1"/>
    </xf>
    <xf numFmtId="14" fontId="0" fillId="2" borderId="0" xfId="0" applyNumberFormat="1" applyFill="1" applyBorder="1"/>
    <xf numFmtId="0" fontId="4" fillId="2" borderId="0" xfId="0" applyFont="1" applyFill="1" applyBorder="1"/>
    <xf numFmtId="0" fontId="0" fillId="2" borderId="10" xfId="0" applyFill="1" applyBorder="1"/>
    <xf numFmtId="14" fontId="0" fillId="2" borderId="1" xfId="0" applyNumberFormat="1" applyFill="1" applyBorder="1"/>
    <xf numFmtId="0" fontId="0" fillId="2" borderId="8" xfId="0" applyFill="1" applyBorder="1"/>
    <xf numFmtId="164" fontId="0" fillId="2" borderId="16" xfId="0" applyNumberFormat="1" applyFill="1" applyBorder="1"/>
    <xf numFmtId="0" fontId="0" fillId="2" borderId="13" xfId="0" applyFill="1" applyBorder="1"/>
    <xf numFmtId="0" fontId="0" fillId="2" borderId="14" xfId="0" applyFill="1" applyBorder="1"/>
    <xf numFmtId="164" fontId="0" fillId="2" borderId="14" xfId="0" applyNumberFormat="1" applyFill="1" applyBorder="1"/>
    <xf numFmtId="0" fontId="0" fillId="2" borderId="12" xfId="0" applyFill="1" applyBorder="1"/>
    <xf numFmtId="164" fontId="4" fillId="4" borderId="3" xfId="0" applyNumberFormat="1" applyFont="1" applyFill="1" applyBorder="1"/>
    <xf numFmtId="0" fontId="0" fillId="2" borderId="0" xfId="0" applyFill="1" applyBorder="1" applyAlignment="1">
      <alignment horizontal="center"/>
    </xf>
    <xf numFmtId="0" fontId="4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7" fillId="0" borderId="3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12" fillId="5" borderId="17" xfId="0" applyFont="1" applyFill="1" applyBorder="1" applyAlignment="1">
      <alignment horizontal="justify" vertical="center" wrapText="1"/>
    </xf>
    <xf numFmtId="6" fontId="12" fillId="5" borderId="8" xfId="0" applyNumberFormat="1" applyFont="1" applyFill="1" applyBorder="1" applyAlignment="1">
      <alignment horizontal="right" vertical="center" wrapText="1"/>
    </xf>
    <xf numFmtId="0" fontId="12" fillId="5" borderId="8" xfId="0" applyFont="1" applyFill="1" applyBorder="1" applyAlignment="1">
      <alignment horizontal="justify" vertical="center" wrapText="1"/>
    </xf>
    <xf numFmtId="3" fontId="12" fillId="5" borderId="8" xfId="0" applyNumberFormat="1" applyFont="1" applyFill="1" applyBorder="1" applyAlignment="1">
      <alignment horizontal="right" vertical="center" wrapText="1"/>
    </xf>
    <xf numFmtId="0" fontId="12" fillId="5" borderId="8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horizontal="right" vertical="center" wrapText="1"/>
    </xf>
    <xf numFmtId="14" fontId="12" fillId="5" borderId="8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9" fillId="0" borderId="0" xfId="0" applyFont="1" applyBorder="1" applyAlignment="1">
      <alignment horizontal="justify" vertical="center" wrapText="1"/>
    </xf>
    <xf numFmtId="0" fontId="0" fillId="0" borderId="9" xfId="0" applyBorder="1"/>
    <xf numFmtId="6" fontId="0" fillId="0" borderId="0" xfId="0" applyNumberFormat="1" applyBorder="1"/>
    <xf numFmtId="0" fontId="0" fillId="0" borderId="10" xfId="0" applyBorder="1"/>
    <xf numFmtId="0" fontId="4" fillId="2" borderId="20" xfId="0" applyFont="1" applyFill="1" applyBorder="1"/>
    <xf numFmtId="0" fontId="4" fillId="2" borderId="21" xfId="0" applyFont="1" applyFill="1" applyBorder="1"/>
    <xf numFmtId="164" fontId="4" fillId="2" borderId="21" xfId="0" applyNumberFormat="1" applyFont="1" applyFill="1" applyBorder="1"/>
    <xf numFmtId="0" fontId="7" fillId="2" borderId="1" xfId="0" applyFont="1" applyFill="1" applyBorder="1"/>
    <xf numFmtId="14" fontId="0" fillId="0" borderId="0" xfId="0" applyNumberFormat="1" applyBorder="1" applyAlignment="1">
      <alignment horizontal="center"/>
    </xf>
    <xf numFmtId="0" fontId="0" fillId="2" borderId="4" xfId="0" applyFill="1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9" fillId="0" borderId="5" xfId="0" applyFont="1" applyBorder="1" applyAlignment="1">
      <alignment horizontal="justify" vertical="center" wrapText="1"/>
    </xf>
    <xf numFmtId="0" fontId="0" fillId="0" borderId="7" xfId="0" applyBorder="1"/>
    <xf numFmtId="0" fontId="0" fillId="0" borderId="1" xfId="0" applyBorder="1"/>
    <xf numFmtId="0" fontId="0" fillId="0" borderId="5" xfId="0" applyBorder="1"/>
    <xf numFmtId="0" fontId="0" fillId="2" borderId="0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207C-7BD3-49F7-BE97-C4071E566BA5}">
  <dimension ref="A1:V58"/>
  <sheetViews>
    <sheetView tabSelected="1" zoomScaleNormal="100" workbookViewId="0">
      <selection activeCell="B44" sqref="B44"/>
    </sheetView>
  </sheetViews>
  <sheetFormatPr baseColWidth="10" defaultRowHeight="15" x14ac:dyDescent="0.25"/>
  <cols>
    <col min="1" max="1" width="31.7109375" customWidth="1"/>
    <col min="2" max="2" width="15" customWidth="1"/>
    <col min="3" max="3" width="5.5703125" style="55" customWidth="1"/>
    <col min="4" max="4" width="15.140625" customWidth="1"/>
    <col min="6" max="6" width="12.42578125" bestFit="1" customWidth="1"/>
    <col min="7" max="7" width="5.140625" customWidth="1"/>
    <col min="11" max="11" width="2.85546875" customWidth="1"/>
    <col min="12" max="12" width="2.5703125" customWidth="1"/>
    <col min="13" max="13" width="28.42578125" customWidth="1"/>
    <col min="14" max="14" width="24.5703125" customWidth="1"/>
    <col min="15" max="15" width="4.140625" customWidth="1"/>
    <col min="18" max="18" width="12.42578125" bestFit="1" customWidth="1"/>
    <col min="19" max="19" width="4.7109375" customWidth="1"/>
  </cols>
  <sheetData>
    <row r="1" spans="1:22" ht="15.75" thickBot="1" x14ac:dyDescent="0.3"/>
    <row r="2" spans="1:22" ht="19.5" thickBot="1" x14ac:dyDescent="0.3">
      <c r="A2" s="44" t="s">
        <v>48</v>
      </c>
      <c r="B2" s="45"/>
      <c r="C2" s="72"/>
      <c r="D2" s="89" t="s">
        <v>15</v>
      </c>
      <c r="E2" s="90"/>
      <c r="F2" s="90"/>
      <c r="G2" s="90"/>
      <c r="H2" s="90"/>
      <c r="I2" s="90"/>
      <c r="J2" s="91"/>
      <c r="M2" s="44" t="s">
        <v>49</v>
      </c>
      <c r="N2" s="45"/>
      <c r="O2" s="75"/>
      <c r="P2" s="89" t="s">
        <v>15</v>
      </c>
      <c r="Q2" s="90"/>
      <c r="R2" s="90"/>
      <c r="S2" s="90"/>
      <c r="T2" s="90"/>
      <c r="U2" s="90"/>
      <c r="V2" s="91"/>
    </row>
    <row r="3" spans="1:22" ht="16.5" thickBot="1" x14ac:dyDescent="0.3">
      <c r="A3" s="46"/>
      <c r="B3" s="47"/>
      <c r="C3" s="56"/>
      <c r="D3" s="92" t="s">
        <v>1</v>
      </c>
      <c r="E3" s="93"/>
      <c r="F3" s="93"/>
      <c r="G3" s="6"/>
      <c r="H3" s="93" t="s">
        <v>2</v>
      </c>
      <c r="I3" s="93"/>
      <c r="J3" s="94"/>
      <c r="M3" s="46"/>
      <c r="N3" s="47"/>
      <c r="O3" s="55"/>
      <c r="P3" s="92" t="s">
        <v>1</v>
      </c>
      <c r="Q3" s="93"/>
      <c r="R3" s="93"/>
      <c r="S3" s="6"/>
      <c r="T3" s="93" t="s">
        <v>2</v>
      </c>
      <c r="U3" s="93"/>
      <c r="V3" s="94"/>
    </row>
    <row r="4" spans="1:22" ht="16.5" thickBot="1" x14ac:dyDescent="0.3">
      <c r="A4" s="48" t="s">
        <v>3</v>
      </c>
      <c r="B4" s="49">
        <v>635000</v>
      </c>
      <c r="C4" s="56"/>
      <c r="D4" s="7" t="s">
        <v>17</v>
      </c>
      <c r="E4" s="8">
        <v>30</v>
      </c>
      <c r="F4" s="3"/>
      <c r="G4" s="9"/>
      <c r="H4" s="8" t="s">
        <v>86</v>
      </c>
      <c r="I4" s="10">
        <v>0.1145</v>
      </c>
      <c r="J4" s="11">
        <f>+F14*I4</f>
        <v>119319.94111111111</v>
      </c>
      <c r="M4" s="48" t="s">
        <v>3</v>
      </c>
      <c r="N4" s="51">
        <v>1205000</v>
      </c>
      <c r="O4" s="55"/>
      <c r="P4" s="7" t="s">
        <v>17</v>
      </c>
      <c r="Q4" s="8">
        <v>30</v>
      </c>
      <c r="R4" s="3"/>
      <c r="S4" s="9"/>
      <c r="T4" s="8" t="s">
        <v>85</v>
      </c>
      <c r="U4" s="10">
        <v>0.1077</v>
      </c>
      <c r="V4" s="11">
        <f>+R14*U4</f>
        <v>170461.098</v>
      </c>
    </row>
    <row r="5" spans="1:22" ht="16.5" thickBot="1" x14ac:dyDescent="0.3">
      <c r="A5" s="48" t="s">
        <v>17</v>
      </c>
      <c r="B5" s="52">
        <v>30</v>
      </c>
      <c r="C5" s="56"/>
      <c r="D5" s="12" t="s">
        <v>3</v>
      </c>
      <c r="E5" s="13"/>
      <c r="F5" s="3">
        <f>+B4</f>
        <v>635000</v>
      </c>
      <c r="G5" s="9"/>
      <c r="H5" s="8" t="s">
        <v>8</v>
      </c>
      <c r="I5" s="14">
        <v>7.0000000000000007E-2</v>
      </c>
      <c r="J5" s="11">
        <f>+F14*I5</f>
        <v>72946.688888888893</v>
      </c>
      <c r="M5" s="48" t="s">
        <v>17</v>
      </c>
      <c r="N5" s="52">
        <v>30</v>
      </c>
      <c r="O5" s="55"/>
      <c r="P5" s="12" t="s">
        <v>3</v>
      </c>
      <c r="Q5" s="13"/>
      <c r="R5" s="3">
        <f>+N4</f>
        <v>1205000</v>
      </c>
      <c r="S5" s="9"/>
      <c r="T5" s="8" t="s">
        <v>8</v>
      </c>
      <c r="U5" s="14">
        <v>7.0000000000000007E-2</v>
      </c>
      <c r="V5" s="11">
        <f>+R14*U5</f>
        <v>110791.80000000002</v>
      </c>
    </row>
    <row r="6" spans="1:22" ht="16.5" thickBot="1" x14ac:dyDescent="0.3">
      <c r="A6" s="48" t="s">
        <v>50</v>
      </c>
      <c r="B6" s="52">
        <v>45</v>
      </c>
      <c r="C6" s="56"/>
      <c r="D6" s="7" t="s">
        <v>18</v>
      </c>
      <c r="E6" s="8"/>
      <c r="F6" s="3">
        <v>129240</v>
      </c>
      <c r="G6" s="9"/>
      <c r="H6" s="15" t="s">
        <v>9</v>
      </c>
      <c r="I6" s="16">
        <v>6.0000000000000001E-3</v>
      </c>
      <c r="J6" s="11">
        <f>+F14*I6</f>
        <v>6252.5733333333328</v>
      </c>
      <c r="M6" s="48" t="s">
        <v>50</v>
      </c>
      <c r="N6" s="52">
        <v>45</v>
      </c>
      <c r="O6" s="55"/>
      <c r="P6" s="7" t="s">
        <v>18</v>
      </c>
      <c r="Q6" s="8"/>
      <c r="R6" s="3">
        <v>129240</v>
      </c>
      <c r="S6" s="9"/>
      <c r="T6" s="15" t="s">
        <v>9</v>
      </c>
      <c r="U6" s="16">
        <v>6.0000000000000001E-3</v>
      </c>
      <c r="V6" s="11">
        <f>+R14*U6</f>
        <v>9496.44</v>
      </c>
    </row>
    <row r="7" spans="1:22" ht="16.5" thickBot="1" x14ac:dyDescent="0.3">
      <c r="A7" s="48" t="s">
        <v>4</v>
      </c>
      <c r="B7" s="52">
        <v>14</v>
      </c>
      <c r="C7" s="56"/>
      <c r="D7" s="7" t="str">
        <f>+A10</f>
        <v>Asignación de Grado</v>
      </c>
      <c r="E7" s="8"/>
      <c r="F7" s="3">
        <f>+B10</f>
        <v>80000</v>
      </c>
      <c r="G7" s="9"/>
      <c r="H7" s="8" t="s">
        <v>10</v>
      </c>
      <c r="I7" s="14">
        <v>0</v>
      </c>
      <c r="J7" s="17">
        <v>0</v>
      </c>
      <c r="M7" s="48" t="s">
        <v>4</v>
      </c>
      <c r="N7" s="52">
        <v>18</v>
      </c>
      <c r="O7" s="55"/>
      <c r="P7" s="7" t="str">
        <f>+M10</f>
        <v>Asignación de Grado</v>
      </c>
      <c r="Q7" s="8"/>
      <c r="R7" s="3">
        <f>+N10</f>
        <v>70000</v>
      </c>
      <c r="S7" s="9"/>
      <c r="T7" s="8" t="s">
        <v>10</v>
      </c>
      <c r="U7" s="14">
        <v>0</v>
      </c>
      <c r="V7" s="17">
        <v>0</v>
      </c>
    </row>
    <row r="8" spans="1:22" ht="16.5" thickBot="1" x14ac:dyDescent="0.3">
      <c r="A8" s="48" t="s">
        <v>51</v>
      </c>
      <c r="B8" s="52">
        <v>0</v>
      </c>
      <c r="C8" s="56"/>
      <c r="D8" s="7" t="s">
        <v>4</v>
      </c>
      <c r="E8" s="8">
        <v>14</v>
      </c>
      <c r="F8" s="3">
        <f>+(7/(45*30))*1.5*(+F5+F7)*E8</f>
        <v>77855.555555555562</v>
      </c>
      <c r="G8" s="9"/>
      <c r="H8" s="18" t="s">
        <v>11</v>
      </c>
      <c r="I8" s="19"/>
      <c r="J8" s="20">
        <f>SUM(J4:J7)</f>
        <v>198519.20333333334</v>
      </c>
      <c r="M8" s="48" t="s">
        <v>51</v>
      </c>
      <c r="N8" s="52">
        <v>0</v>
      </c>
      <c r="O8" s="55"/>
      <c r="P8" s="7" t="s">
        <v>4</v>
      </c>
      <c r="Q8" s="8">
        <v>18</v>
      </c>
      <c r="R8" s="3">
        <f>+(7/(45*30))*1.5*(+R5+R7)*Q8</f>
        <v>178500</v>
      </c>
      <c r="S8" s="9"/>
      <c r="T8" s="18" t="s">
        <v>11</v>
      </c>
      <c r="U8" s="19"/>
      <c r="V8" s="20">
        <f>SUM(V4:V7)</f>
        <v>290749.33800000005</v>
      </c>
    </row>
    <row r="9" spans="1:22" ht="16.5" thickBot="1" x14ac:dyDescent="0.3">
      <c r="A9" s="48" t="s">
        <v>52</v>
      </c>
      <c r="B9" s="49">
        <v>60000</v>
      </c>
      <c r="C9" s="56"/>
      <c r="D9" s="7" t="s">
        <v>16</v>
      </c>
      <c r="E9" s="8"/>
      <c r="F9" s="3">
        <f>+B9</f>
        <v>60000</v>
      </c>
      <c r="G9" s="9"/>
      <c r="H9" s="8"/>
      <c r="I9" s="3"/>
      <c r="J9" s="11"/>
      <c r="M9" s="48" t="s">
        <v>52</v>
      </c>
      <c r="N9" s="52">
        <v>0</v>
      </c>
      <c r="O9" s="55"/>
      <c r="P9" s="7" t="s">
        <v>16</v>
      </c>
      <c r="Q9" s="8"/>
      <c r="R9" s="3">
        <f>+N9</f>
        <v>0</v>
      </c>
      <c r="S9" s="9"/>
      <c r="T9" s="8"/>
      <c r="U9" s="3"/>
      <c r="V9" s="11"/>
    </row>
    <row r="10" spans="1:22" ht="16.5" thickBot="1" x14ac:dyDescent="0.3">
      <c r="A10" s="48" t="s">
        <v>53</v>
      </c>
      <c r="B10" s="49">
        <v>80000</v>
      </c>
      <c r="C10" s="56"/>
      <c r="D10" s="57" t="str">
        <f>+A12</f>
        <v>Bono Vacaciones</v>
      </c>
      <c r="E10" s="55"/>
      <c r="F10" s="58">
        <f>+B12</f>
        <v>60000</v>
      </c>
      <c r="G10" s="9"/>
      <c r="H10" s="18" t="s">
        <v>19</v>
      </c>
      <c r="I10" s="21"/>
      <c r="J10" s="22">
        <f>+(F15*0.04)-27173.88</f>
        <v>6569.1740888888853</v>
      </c>
      <c r="M10" s="48" t="s">
        <v>53</v>
      </c>
      <c r="N10" s="51">
        <v>70000</v>
      </c>
      <c r="O10" s="55"/>
      <c r="P10" s="57" t="str">
        <f>+M12</f>
        <v>Bono Vacaciones</v>
      </c>
      <c r="Q10" s="55"/>
      <c r="R10" s="58">
        <f>+N12</f>
        <v>0</v>
      </c>
      <c r="S10" s="9"/>
      <c r="T10" s="18" t="s">
        <v>19</v>
      </c>
      <c r="U10" s="21"/>
      <c r="V10" s="22">
        <f>+(R15*0.04)-27173.88</f>
        <v>24505.746479999998</v>
      </c>
    </row>
    <row r="11" spans="1:22" ht="16.5" thickBot="1" x14ac:dyDescent="0.3">
      <c r="A11" s="48" t="s">
        <v>54</v>
      </c>
      <c r="B11" s="53" t="s">
        <v>55</v>
      </c>
      <c r="C11" s="56"/>
      <c r="D11" s="7" t="s">
        <v>57</v>
      </c>
      <c r="E11" s="8"/>
      <c r="F11" s="3">
        <f>+B14</f>
        <v>40000</v>
      </c>
      <c r="G11" s="9"/>
      <c r="H11" s="8" t="s">
        <v>77</v>
      </c>
      <c r="I11" s="3"/>
      <c r="J11" s="11">
        <f>+B22</f>
        <v>200000</v>
      </c>
      <c r="M11" s="48" t="s">
        <v>18</v>
      </c>
      <c r="N11" s="53" t="s">
        <v>55</v>
      </c>
      <c r="O11" s="55"/>
      <c r="P11" s="7" t="s">
        <v>57</v>
      </c>
      <c r="Q11" s="8"/>
      <c r="R11" s="3">
        <f>+N14</f>
        <v>40000</v>
      </c>
      <c r="S11" s="9"/>
      <c r="T11" s="8" t="s">
        <v>77</v>
      </c>
      <c r="U11" s="3"/>
      <c r="V11" s="11">
        <f>+N22</f>
        <v>70000</v>
      </c>
    </row>
    <row r="12" spans="1:22" ht="16.5" thickBot="1" x14ac:dyDescent="0.3">
      <c r="A12" s="48" t="s">
        <v>56</v>
      </c>
      <c r="B12" s="49">
        <v>60000</v>
      </c>
      <c r="C12" s="56"/>
      <c r="D12" s="7" t="s">
        <v>20</v>
      </c>
      <c r="E12" s="8"/>
      <c r="F12" s="3">
        <f>+B13</f>
        <v>30000</v>
      </c>
      <c r="G12" s="9"/>
      <c r="H12" s="55"/>
      <c r="I12" s="55"/>
      <c r="J12" s="59"/>
      <c r="M12" s="48" t="s">
        <v>56</v>
      </c>
      <c r="N12" s="51">
        <v>0</v>
      </c>
      <c r="O12" s="55"/>
      <c r="P12" s="7" t="s">
        <v>20</v>
      </c>
      <c r="Q12" s="8"/>
      <c r="R12" s="3">
        <f>+N13</f>
        <v>30000</v>
      </c>
      <c r="S12" s="9"/>
      <c r="T12" s="55"/>
      <c r="U12" s="55"/>
      <c r="V12" s="59"/>
    </row>
    <row r="13" spans="1:22" ht="16.5" thickBot="1" x14ac:dyDescent="0.3">
      <c r="A13" s="48" t="s">
        <v>20</v>
      </c>
      <c r="B13" s="49">
        <v>30000</v>
      </c>
      <c r="C13" s="56"/>
      <c r="D13" s="23" t="s">
        <v>5</v>
      </c>
      <c r="E13" s="4"/>
      <c r="F13" s="5">
        <f>SUM(F5:F12)</f>
        <v>1112095.5555555555</v>
      </c>
      <c r="G13" s="9"/>
      <c r="H13" s="18" t="s">
        <v>12</v>
      </c>
      <c r="I13" s="21"/>
      <c r="J13" s="22">
        <v>0</v>
      </c>
      <c r="M13" s="48" t="s">
        <v>20</v>
      </c>
      <c r="N13" s="51">
        <v>30000</v>
      </c>
      <c r="O13" s="55"/>
      <c r="P13" s="23" t="s">
        <v>5</v>
      </c>
      <c r="Q13" s="4"/>
      <c r="R13" s="5">
        <f>SUM(R5:R12)</f>
        <v>1652740</v>
      </c>
      <c r="S13" s="9"/>
      <c r="T13" s="18" t="s">
        <v>12</v>
      </c>
      <c r="U13" s="21"/>
      <c r="V13" s="22">
        <v>0</v>
      </c>
    </row>
    <row r="14" spans="1:22" ht="16.5" thickBot="1" x14ac:dyDescent="0.3">
      <c r="A14" s="48" t="s">
        <v>57</v>
      </c>
      <c r="B14" s="49">
        <v>40000</v>
      </c>
      <c r="C14" s="56"/>
      <c r="D14" s="23" t="s">
        <v>6</v>
      </c>
      <c r="E14" s="4"/>
      <c r="F14" s="5">
        <f>+F5+F6+F7+F8+F9+F10</f>
        <v>1042095.5555555555</v>
      </c>
      <c r="G14" s="9"/>
      <c r="H14" s="8"/>
      <c r="I14" s="3"/>
      <c r="J14" s="11"/>
      <c r="M14" s="48" t="s">
        <v>57</v>
      </c>
      <c r="N14" s="51">
        <v>40000</v>
      </c>
      <c r="O14" s="55"/>
      <c r="P14" s="23" t="s">
        <v>6</v>
      </c>
      <c r="Q14" s="4"/>
      <c r="R14" s="5">
        <f>+R5+R6+R7+R8+R9+R10</f>
        <v>1582740</v>
      </c>
      <c r="S14" s="9"/>
      <c r="T14" s="8"/>
      <c r="U14" s="3"/>
      <c r="V14" s="11"/>
    </row>
    <row r="15" spans="1:22" ht="16.5" thickBot="1" x14ac:dyDescent="0.3">
      <c r="A15" s="48" t="s">
        <v>58</v>
      </c>
      <c r="B15" s="52">
        <v>0</v>
      </c>
      <c r="C15" s="56"/>
      <c r="D15" s="60" t="s">
        <v>7</v>
      </c>
      <c r="E15" s="61"/>
      <c r="F15" s="62">
        <f>+F14-J8</f>
        <v>843576.35222222214</v>
      </c>
      <c r="G15" s="26"/>
      <c r="H15" s="63" t="s">
        <v>13</v>
      </c>
      <c r="I15" s="2"/>
      <c r="J15" s="17">
        <f>+J8+J10+J13+J11</f>
        <v>405088.37742222223</v>
      </c>
      <c r="M15" s="48" t="s">
        <v>58</v>
      </c>
      <c r="N15" s="52">
        <v>0</v>
      </c>
      <c r="O15" s="55"/>
      <c r="P15" s="60" t="s">
        <v>7</v>
      </c>
      <c r="Q15" s="61"/>
      <c r="R15" s="62">
        <f>+R14-V8</f>
        <v>1291990.662</v>
      </c>
      <c r="S15" s="26"/>
      <c r="T15" s="63" t="s">
        <v>13</v>
      </c>
      <c r="U15" s="2"/>
      <c r="V15" s="17">
        <f>+V8+V10+V13+V11</f>
        <v>385255.08448000002</v>
      </c>
    </row>
    <row r="16" spans="1:22" ht="16.5" thickBot="1" x14ac:dyDescent="0.3">
      <c r="A16" s="48" t="s">
        <v>59</v>
      </c>
      <c r="B16" s="52" t="s">
        <v>60</v>
      </c>
      <c r="C16" s="56"/>
      <c r="D16" s="69" t="s">
        <v>14</v>
      </c>
      <c r="E16" s="70"/>
      <c r="F16" s="70"/>
      <c r="G16" s="70"/>
      <c r="H16" s="70"/>
      <c r="I16" s="71"/>
      <c r="J16" s="27">
        <f>+F13-J15</f>
        <v>707007.17813333333</v>
      </c>
      <c r="M16" s="48" t="s">
        <v>59</v>
      </c>
      <c r="N16" s="52" t="s">
        <v>60</v>
      </c>
      <c r="O16" s="55"/>
      <c r="P16" s="69" t="s">
        <v>14</v>
      </c>
      <c r="Q16" s="70"/>
      <c r="R16" s="70"/>
      <c r="S16" s="70"/>
      <c r="T16" s="70"/>
      <c r="U16" s="71"/>
      <c r="V16" s="27">
        <f>+R13-V15</f>
        <v>1267484.91552</v>
      </c>
    </row>
    <row r="17" spans="1:22" ht="16.5" thickBot="1" x14ac:dyDescent="0.3">
      <c r="A17" s="48" t="s">
        <v>0</v>
      </c>
      <c r="B17" s="52" t="s">
        <v>61</v>
      </c>
      <c r="C17" s="56"/>
      <c r="D17" s="8"/>
      <c r="E17" s="8"/>
      <c r="F17" s="3"/>
      <c r="G17" s="8"/>
      <c r="H17" s="8"/>
      <c r="I17" s="3"/>
      <c r="J17" s="11"/>
      <c r="M17" s="48" t="s">
        <v>0</v>
      </c>
      <c r="N17" s="52" t="s">
        <v>62</v>
      </c>
      <c r="O17" s="55"/>
      <c r="P17" s="8"/>
      <c r="Q17" s="8"/>
      <c r="R17" s="3"/>
      <c r="S17" s="8"/>
      <c r="T17" s="8"/>
      <c r="U17" s="3"/>
      <c r="V17" s="11"/>
    </row>
    <row r="18" spans="1:22" ht="16.5" thickBot="1" x14ac:dyDescent="0.3">
      <c r="A18" s="48" t="s">
        <v>63</v>
      </c>
      <c r="B18" s="52" t="s">
        <v>8</v>
      </c>
      <c r="C18" s="56"/>
      <c r="D18" s="95" t="s">
        <v>21</v>
      </c>
      <c r="E18" s="96"/>
      <c r="F18" s="96"/>
      <c r="G18" s="96"/>
      <c r="H18" s="96"/>
      <c r="I18" s="96"/>
      <c r="J18" s="97"/>
      <c r="M18" s="48" t="s">
        <v>63</v>
      </c>
      <c r="N18" s="52" t="s">
        <v>8</v>
      </c>
      <c r="O18" s="55"/>
      <c r="P18" s="95" t="s">
        <v>21</v>
      </c>
      <c r="Q18" s="96"/>
      <c r="R18" s="96"/>
      <c r="S18" s="96"/>
      <c r="T18" s="96"/>
      <c r="U18" s="96"/>
      <c r="V18" s="97"/>
    </row>
    <row r="19" spans="1:22" ht="17.25" thickBot="1" x14ac:dyDescent="0.3">
      <c r="A19" s="48" t="s">
        <v>64</v>
      </c>
      <c r="B19" s="52"/>
      <c r="C19" s="56"/>
      <c r="D19" s="7" t="s">
        <v>22</v>
      </c>
      <c r="E19" s="8"/>
      <c r="F19" s="28">
        <v>42786</v>
      </c>
      <c r="G19" s="8"/>
      <c r="H19" s="8"/>
      <c r="I19" s="28" t="s">
        <v>31</v>
      </c>
      <c r="J19" s="11"/>
      <c r="M19" s="48" t="s">
        <v>64</v>
      </c>
      <c r="N19" s="52">
        <v>0</v>
      </c>
      <c r="O19" s="55"/>
      <c r="P19" s="7" t="s">
        <v>22</v>
      </c>
      <c r="Q19" s="8"/>
      <c r="R19" s="28">
        <v>43124</v>
      </c>
      <c r="S19" s="8"/>
      <c r="T19" s="8"/>
      <c r="U19" s="28" t="s">
        <v>31</v>
      </c>
      <c r="V19" s="11"/>
    </row>
    <row r="20" spans="1:22" ht="16.5" thickBot="1" x14ac:dyDescent="0.3">
      <c r="A20" s="48" t="s">
        <v>65</v>
      </c>
      <c r="B20" s="54">
        <v>42786</v>
      </c>
      <c r="C20" s="56"/>
      <c r="D20" s="7"/>
      <c r="E20" s="8"/>
      <c r="F20" s="29">
        <v>43150</v>
      </c>
      <c r="G20" s="8"/>
      <c r="H20" s="8" t="s">
        <v>23</v>
      </c>
      <c r="I20" s="30" t="s">
        <v>83</v>
      </c>
      <c r="J20" s="31"/>
      <c r="M20" s="48" t="s">
        <v>65</v>
      </c>
      <c r="N20" s="54">
        <v>43124</v>
      </c>
      <c r="O20" s="55"/>
      <c r="P20" s="7"/>
      <c r="Q20" s="8"/>
      <c r="R20" s="29">
        <v>43488</v>
      </c>
      <c r="S20" s="8"/>
      <c r="T20" s="8" t="s">
        <v>23</v>
      </c>
      <c r="U20" s="30" t="s">
        <v>88</v>
      </c>
      <c r="V20" s="31"/>
    </row>
    <row r="21" spans="1:22" ht="16.5" thickBot="1" x14ac:dyDescent="0.3">
      <c r="A21" s="48" t="s">
        <v>66</v>
      </c>
      <c r="B21" s="52" t="s">
        <v>67</v>
      </c>
      <c r="C21" s="56"/>
      <c r="D21" s="7"/>
      <c r="E21" s="8"/>
      <c r="F21" s="29">
        <v>43515</v>
      </c>
      <c r="G21" s="8"/>
      <c r="H21" s="8" t="s">
        <v>24</v>
      </c>
      <c r="I21" s="8"/>
      <c r="J21" s="31"/>
      <c r="M21" s="48" t="s">
        <v>66</v>
      </c>
      <c r="N21" s="52" t="s">
        <v>67</v>
      </c>
      <c r="O21" s="55"/>
      <c r="P21" s="7"/>
      <c r="Q21" s="8"/>
      <c r="R21" s="29">
        <v>43853</v>
      </c>
      <c r="S21" s="8"/>
      <c r="T21" s="8" t="s">
        <v>24</v>
      </c>
      <c r="U21" s="8"/>
      <c r="V21" s="31"/>
    </row>
    <row r="22" spans="1:22" ht="16.5" thickBot="1" x14ac:dyDescent="0.3">
      <c r="A22" s="48" t="s">
        <v>68</v>
      </c>
      <c r="B22" s="49">
        <v>200000</v>
      </c>
      <c r="C22" s="56"/>
      <c r="D22" s="7"/>
      <c r="E22" s="8"/>
      <c r="F22" s="29">
        <v>43880</v>
      </c>
      <c r="G22" s="8"/>
      <c r="H22" s="8" t="s">
        <v>78</v>
      </c>
      <c r="I22" s="8"/>
      <c r="J22" s="31"/>
      <c r="M22" s="48" t="s">
        <v>68</v>
      </c>
      <c r="N22" s="51">
        <v>70000</v>
      </c>
      <c r="O22" s="55"/>
      <c r="P22" s="7"/>
      <c r="Q22" s="8"/>
      <c r="R22" s="29">
        <v>43884</v>
      </c>
      <c r="S22" s="8"/>
      <c r="T22" s="8" t="s">
        <v>25</v>
      </c>
      <c r="U22" s="8"/>
      <c r="V22" s="31"/>
    </row>
    <row r="23" spans="1:22" ht="16.5" thickBot="1" x14ac:dyDescent="0.3">
      <c r="A23" s="48" t="s">
        <v>10</v>
      </c>
      <c r="B23" s="52">
        <v>0</v>
      </c>
      <c r="C23" s="56"/>
      <c r="D23" s="7"/>
      <c r="E23" s="8"/>
      <c r="F23" s="29">
        <v>43909</v>
      </c>
      <c r="G23" s="8"/>
      <c r="H23" s="8" t="s">
        <v>25</v>
      </c>
      <c r="I23" s="8"/>
      <c r="J23" s="31"/>
      <c r="M23" s="48" t="s">
        <v>10</v>
      </c>
      <c r="N23" s="52">
        <v>0</v>
      </c>
      <c r="O23" s="55"/>
      <c r="P23" s="7"/>
      <c r="Q23" s="8"/>
      <c r="R23" s="29">
        <v>43913</v>
      </c>
      <c r="S23" s="8"/>
      <c r="T23" s="8" t="s">
        <v>26</v>
      </c>
      <c r="U23" s="8"/>
      <c r="V23" s="31"/>
    </row>
    <row r="24" spans="1:22" ht="16.5" thickBot="1" x14ac:dyDescent="0.3">
      <c r="A24" s="48" t="s">
        <v>69</v>
      </c>
      <c r="B24" s="54">
        <v>44135</v>
      </c>
      <c r="C24" s="56"/>
      <c r="D24" s="7"/>
      <c r="E24" s="8"/>
      <c r="F24" s="29">
        <v>43940</v>
      </c>
      <c r="G24" s="8"/>
      <c r="H24" s="8" t="s">
        <v>26</v>
      </c>
      <c r="I24" s="8"/>
      <c r="J24" s="31"/>
      <c r="M24" s="48" t="s">
        <v>69</v>
      </c>
      <c r="N24" s="54">
        <v>44135</v>
      </c>
      <c r="O24" s="55"/>
      <c r="P24" s="7"/>
      <c r="Q24" s="8"/>
      <c r="R24" s="29">
        <v>43944</v>
      </c>
      <c r="S24" s="8"/>
      <c r="T24" s="8" t="s">
        <v>27</v>
      </c>
      <c r="U24" s="8"/>
      <c r="V24" s="31"/>
    </row>
    <row r="25" spans="1:22" ht="16.5" thickBot="1" x14ac:dyDescent="0.3">
      <c r="A25" s="48" t="s">
        <v>70</v>
      </c>
      <c r="B25" s="52" t="s">
        <v>71</v>
      </c>
      <c r="C25" s="56"/>
      <c r="D25" s="7"/>
      <c r="E25" s="8"/>
      <c r="F25" s="29">
        <v>43970</v>
      </c>
      <c r="G25" s="8"/>
      <c r="H25" s="8" t="s">
        <v>27</v>
      </c>
      <c r="I25" s="8"/>
      <c r="J25" s="31"/>
      <c r="M25" s="48" t="s">
        <v>70</v>
      </c>
      <c r="N25" s="52">
        <v>0</v>
      </c>
      <c r="O25" s="55"/>
      <c r="P25" s="7"/>
      <c r="Q25" s="8"/>
      <c r="R25" s="29">
        <v>43974</v>
      </c>
      <c r="S25" s="8"/>
      <c r="T25" s="8" t="s">
        <v>28</v>
      </c>
      <c r="U25" s="8"/>
      <c r="V25" s="31"/>
    </row>
    <row r="26" spans="1:22" ht="16.5" thickBot="1" x14ac:dyDescent="0.3">
      <c r="A26" s="48" t="s">
        <v>72</v>
      </c>
      <c r="B26" s="50" t="s">
        <v>73</v>
      </c>
      <c r="C26" s="56"/>
      <c r="D26" s="7"/>
      <c r="E26" s="8"/>
      <c r="F26" s="29">
        <v>44001</v>
      </c>
      <c r="G26" s="8"/>
      <c r="H26" s="8" t="s">
        <v>28</v>
      </c>
      <c r="I26" s="8"/>
      <c r="J26" s="31"/>
      <c r="M26" s="48" t="s">
        <v>72</v>
      </c>
      <c r="N26" s="52" t="s">
        <v>73</v>
      </c>
      <c r="O26" s="55"/>
      <c r="P26" s="7"/>
      <c r="Q26" s="8"/>
      <c r="R26" s="29">
        <v>44005</v>
      </c>
      <c r="S26" s="8"/>
      <c r="T26" s="8" t="s">
        <v>29</v>
      </c>
      <c r="U26" s="8"/>
      <c r="V26" s="31"/>
    </row>
    <row r="27" spans="1:22" ht="16.5" thickBot="1" x14ac:dyDescent="0.3">
      <c r="A27" s="48" t="s">
        <v>74</v>
      </c>
      <c r="B27" s="50" t="s">
        <v>75</v>
      </c>
      <c r="C27" s="56"/>
      <c r="D27" s="57"/>
      <c r="E27" s="55"/>
      <c r="F27" s="29">
        <v>44031</v>
      </c>
      <c r="G27" s="8"/>
      <c r="H27" s="8" t="s">
        <v>29</v>
      </c>
      <c r="I27" s="55"/>
      <c r="J27" s="59"/>
      <c r="M27" s="48" t="s">
        <v>74</v>
      </c>
      <c r="N27" s="50" t="s">
        <v>76</v>
      </c>
      <c r="O27" s="55"/>
      <c r="P27" s="57"/>
      <c r="Q27" s="55"/>
      <c r="R27" s="29">
        <v>44035</v>
      </c>
      <c r="S27" s="8"/>
      <c r="T27" s="8" t="s">
        <v>79</v>
      </c>
      <c r="U27" s="55"/>
      <c r="V27" s="59"/>
    </row>
    <row r="28" spans="1:22" x14ac:dyDescent="0.25">
      <c r="A28" s="57"/>
      <c r="B28" s="55"/>
      <c r="D28" s="57"/>
      <c r="E28" s="55"/>
      <c r="F28" s="29">
        <v>44062</v>
      </c>
      <c r="G28" s="8"/>
      <c r="H28" s="8" t="s">
        <v>79</v>
      </c>
      <c r="I28" s="55"/>
      <c r="J28" s="59"/>
      <c r="M28" s="57"/>
      <c r="N28" s="55"/>
      <c r="O28" s="55"/>
      <c r="P28" s="57"/>
      <c r="Q28" s="55"/>
      <c r="R28" s="29">
        <v>44066</v>
      </c>
      <c r="S28" s="8"/>
      <c r="T28" s="8" t="s">
        <v>80</v>
      </c>
      <c r="U28" s="55"/>
      <c r="V28" s="59"/>
    </row>
    <row r="29" spans="1:22" x14ac:dyDescent="0.25">
      <c r="A29" s="57"/>
      <c r="B29" s="55"/>
      <c r="D29" s="57"/>
      <c r="E29" s="55"/>
      <c r="F29" s="29">
        <v>44093</v>
      </c>
      <c r="G29" s="8"/>
      <c r="H29" s="8" t="s">
        <v>80</v>
      </c>
      <c r="I29" s="55"/>
      <c r="J29" s="59"/>
      <c r="M29" s="57"/>
      <c r="N29" s="55"/>
      <c r="O29" s="55"/>
      <c r="P29" s="57"/>
      <c r="Q29" s="55"/>
      <c r="R29" s="29">
        <v>44097</v>
      </c>
      <c r="S29" s="8"/>
      <c r="T29" s="8" t="s">
        <v>81</v>
      </c>
      <c r="U29" s="55"/>
      <c r="V29" s="59"/>
    </row>
    <row r="30" spans="1:22" x14ac:dyDescent="0.25">
      <c r="A30" s="57"/>
      <c r="B30" s="55"/>
      <c r="D30" s="57"/>
      <c r="E30" s="55"/>
      <c r="F30" s="29">
        <v>44123</v>
      </c>
      <c r="G30" s="8"/>
      <c r="H30" s="8" t="s">
        <v>81</v>
      </c>
      <c r="I30" s="55"/>
      <c r="J30" s="59"/>
      <c r="M30" s="57"/>
      <c r="N30" s="55"/>
      <c r="O30" s="55"/>
      <c r="P30" s="57"/>
      <c r="Q30" s="55"/>
      <c r="R30" s="29">
        <v>44127</v>
      </c>
      <c r="S30" s="8"/>
      <c r="T30" s="8" t="s">
        <v>82</v>
      </c>
      <c r="U30" s="55"/>
      <c r="V30" s="59"/>
    </row>
    <row r="31" spans="1:22" ht="15.75" thickBot="1" x14ac:dyDescent="0.3">
      <c r="A31" s="57"/>
      <c r="B31" s="55"/>
      <c r="D31" s="57"/>
      <c r="E31" s="55"/>
      <c r="F31" s="64">
        <v>44135</v>
      </c>
      <c r="G31" s="55"/>
      <c r="H31" s="25" t="s">
        <v>30</v>
      </c>
      <c r="I31" s="55"/>
      <c r="J31" s="59"/>
      <c r="M31" s="57"/>
      <c r="N31" s="55"/>
      <c r="O31" s="55"/>
      <c r="P31" s="57"/>
      <c r="Q31" s="55"/>
      <c r="R31" s="64">
        <v>44135</v>
      </c>
      <c r="S31" s="55"/>
      <c r="T31" s="25" t="s">
        <v>87</v>
      </c>
      <c r="U31" s="55"/>
      <c r="V31" s="59"/>
    </row>
    <row r="32" spans="1:22" ht="15.75" thickBot="1" x14ac:dyDescent="0.3">
      <c r="A32" s="57"/>
      <c r="B32" s="55"/>
      <c r="D32" s="24"/>
      <c r="E32" s="25"/>
      <c r="F32" s="32"/>
      <c r="G32" s="25"/>
      <c r="H32" s="25"/>
      <c r="I32" s="25"/>
      <c r="J32" s="33"/>
      <c r="M32" s="57"/>
      <c r="N32" s="55"/>
      <c r="O32" s="55"/>
      <c r="P32" s="24"/>
      <c r="Q32" s="25"/>
      <c r="R32" s="32"/>
      <c r="S32" s="25"/>
      <c r="T32" s="25"/>
      <c r="U32" s="25"/>
      <c r="V32" s="33"/>
    </row>
    <row r="33" spans="1:22" ht="15.75" thickBot="1" x14ac:dyDescent="0.3">
      <c r="A33" s="57"/>
      <c r="B33" s="55"/>
      <c r="D33" s="8"/>
      <c r="E33" s="8"/>
      <c r="F33" s="8"/>
      <c r="G33" s="8"/>
      <c r="H33" s="8"/>
      <c r="I33" s="8"/>
      <c r="J33" s="31"/>
      <c r="M33" s="57"/>
      <c r="N33" s="55"/>
      <c r="O33" s="55"/>
      <c r="P33" s="8"/>
      <c r="Q33" s="8"/>
      <c r="R33" s="8"/>
      <c r="S33" s="8"/>
      <c r="T33" s="8"/>
      <c r="U33" s="8"/>
      <c r="V33" s="31"/>
    </row>
    <row r="34" spans="1:22" ht="15.75" thickBot="1" x14ac:dyDescent="0.3">
      <c r="A34" s="57"/>
      <c r="B34" s="55"/>
      <c r="D34" s="84" t="s">
        <v>32</v>
      </c>
      <c r="E34" s="85"/>
      <c r="F34" s="85"/>
      <c r="G34" s="85"/>
      <c r="H34" s="96"/>
      <c r="I34" s="85"/>
      <c r="J34" s="86"/>
      <c r="M34" s="57"/>
      <c r="N34" s="55"/>
      <c r="O34" s="55"/>
      <c r="P34" s="84" t="s">
        <v>89</v>
      </c>
      <c r="Q34" s="85"/>
      <c r="R34" s="85"/>
      <c r="S34" s="85"/>
      <c r="T34" s="96"/>
      <c r="U34" s="85"/>
      <c r="V34" s="86"/>
    </row>
    <row r="35" spans="1:22" ht="30.75" customHeight="1" thickBot="1" x14ac:dyDescent="0.3">
      <c r="A35" s="57"/>
      <c r="B35" s="55"/>
      <c r="D35" s="87" t="s">
        <v>34</v>
      </c>
      <c r="E35" s="88"/>
      <c r="F35" s="67" t="s">
        <v>33</v>
      </c>
      <c r="G35" s="68"/>
      <c r="H35" s="66" t="s">
        <v>35</v>
      </c>
      <c r="I35" s="78" t="s">
        <v>36</v>
      </c>
      <c r="J35" s="79"/>
      <c r="M35" s="57"/>
      <c r="N35" s="55"/>
      <c r="O35" s="55"/>
      <c r="P35" s="87" t="s">
        <v>34</v>
      </c>
      <c r="Q35" s="88"/>
      <c r="R35" s="67" t="s">
        <v>33</v>
      </c>
      <c r="S35" s="68"/>
      <c r="T35" s="66" t="s">
        <v>35</v>
      </c>
      <c r="U35" s="78" t="s">
        <v>36</v>
      </c>
      <c r="V35" s="79"/>
    </row>
    <row r="36" spans="1:22" x14ac:dyDescent="0.25">
      <c r="A36" s="57"/>
      <c r="B36" s="55"/>
      <c r="D36" s="7" t="str">
        <f>+D5</f>
        <v>Sueldo Base</v>
      </c>
      <c r="E36" s="8"/>
      <c r="F36" s="3">
        <f>+F5</f>
        <v>635000</v>
      </c>
      <c r="G36" s="8"/>
      <c r="H36" s="34">
        <f>+F36</f>
        <v>635000</v>
      </c>
      <c r="I36" s="80"/>
      <c r="J36" s="81"/>
      <c r="M36" s="57"/>
      <c r="N36" s="55"/>
      <c r="O36" s="55"/>
      <c r="P36" s="7" t="str">
        <f>+P5</f>
        <v>Sueldo Base</v>
      </c>
      <c r="Q36" s="8"/>
      <c r="R36" s="3">
        <f>+R5</f>
        <v>1205000</v>
      </c>
      <c r="S36" s="8"/>
      <c r="T36" s="34">
        <f>+R36</f>
        <v>1205000</v>
      </c>
      <c r="U36" s="80"/>
      <c r="V36" s="81"/>
    </row>
    <row r="37" spans="1:22" x14ac:dyDescent="0.25">
      <c r="A37" s="57"/>
      <c r="B37" s="55"/>
      <c r="D37" s="7" t="str">
        <f t="shared" ref="D37:D43" si="0">+D6</f>
        <v>Gratificación Art. 50</v>
      </c>
      <c r="E37" s="8"/>
      <c r="F37" s="3">
        <f t="shared" ref="F37:F43" si="1">+F6</f>
        <v>129240</v>
      </c>
      <c r="G37" s="8"/>
      <c r="H37" s="34">
        <f t="shared" ref="H37:H43" si="2">+F37</f>
        <v>129240</v>
      </c>
      <c r="I37" s="80"/>
      <c r="J37" s="81"/>
      <c r="M37" s="57"/>
      <c r="N37" s="55"/>
      <c r="O37" s="55"/>
      <c r="P37" s="7" t="str">
        <f t="shared" ref="P37:P43" si="3">+P6</f>
        <v>Gratificación Art. 50</v>
      </c>
      <c r="Q37" s="8"/>
      <c r="R37" s="3">
        <f t="shared" ref="R37:R43" si="4">+R6</f>
        <v>129240</v>
      </c>
      <c r="S37" s="8"/>
      <c r="T37" s="34">
        <f t="shared" ref="T37:T38" si="5">+R37</f>
        <v>129240</v>
      </c>
      <c r="U37" s="80"/>
      <c r="V37" s="81"/>
    </row>
    <row r="38" spans="1:22" x14ac:dyDescent="0.25">
      <c r="A38" s="57"/>
      <c r="B38" s="55"/>
      <c r="D38" s="7" t="str">
        <f t="shared" si="0"/>
        <v>Asignación de Grado</v>
      </c>
      <c r="E38" s="8"/>
      <c r="F38" s="3">
        <f t="shared" si="1"/>
        <v>80000</v>
      </c>
      <c r="G38" s="8"/>
      <c r="H38" s="34">
        <f t="shared" si="2"/>
        <v>80000</v>
      </c>
      <c r="I38" s="80"/>
      <c r="J38" s="81"/>
      <c r="M38" s="57"/>
      <c r="N38" s="55"/>
      <c r="O38" s="55"/>
      <c r="P38" s="7" t="str">
        <f t="shared" si="3"/>
        <v>Asignación de Grado</v>
      </c>
      <c r="Q38" s="8"/>
      <c r="R38" s="3">
        <f t="shared" si="4"/>
        <v>70000</v>
      </c>
      <c r="S38" s="8"/>
      <c r="T38" s="34">
        <f t="shared" si="5"/>
        <v>70000</v>
      </c>
      <c r="U38" s="80"/>
      <c r="V38" s="81"/>
    </row>
    <row r="39" spans="1:22" x14ac:dyDescent="0.25">
      <c r="A39" s="57"/>
      <c r="B39" s="55"/>
      <c r="D39" s="7" t="str">
        <f t="shared" si="0"/>
        <v>horas extras</v>
      </c>
      <c r="E39" s="8"/>
      <c r="F39" s="3">
        <f t="shared" si="1"/>
        <v>77855.555555555562</v>
      </c>
      <c r="G39" s="8"/>
      <c r="H39" s="34">
        <v>0</v>
      </c>
      <c r="I39" s="80"/>
      <c r="J39" s="81"/>
      <c r="M39" s="57"/>
      <c r="N39" s="55"/>
      <c r="O39" s="55"/>
      <c r="P39" s="7" t="str">
        <f t="shared" si="3"/>
        <v>horas extras</v>
      </c>
      <c r="Q39" s="8"/>
      <c r="R39" s="3">
        <f t="shared" si="4"/>
        <v>178500</v>
      </c>
      <c r="S39" s="8"/>
      <c r="T39" s="34">
        <v>0</v>
      </c>
      <c r="U39" s="80"/>
      <c r="V39" s="81"/>
    </row>
    <row r="40" spans="1:22" x14ac:dyDescent="0.25">
      <c r="A40" s="57"/>
      <c r="B40" s="55"/>
      <c r="D40" s="7" t="str">
        <f t="shared" si="0"/>
        <v>Aguinaldo F. Patrias</v>
      </c>
      <c r="E40" s="8"/>
      <c r="F40" s="3">
        <f t="shared" si="1"/>
        <v>60000</v>
      </c>
      <c r="G40" s="8"/>
      <c r="H40" s="34">
        <v>0</v>
      </c>
      <c r="I40" s="80"/>
      <c r="J40" s="81"/>
      <c r="M40" s="57"/>
      <c r="N40" s="55"/>
      <c r="O40" s="55"/>
      <c r="P40" s="7" t="str">
        <f t="shared" si="3"/>
        <v>Aguinaldo F. Patrias</v>
      </c>
      <c r="Q40" s="8"/>
      <c r="R40" s="3">
        <f t="shared" si="4"/>
        <v>0</v>
      </c>
      <c r="S40" s="8"/>
      <c r="T40" s="34">
        <v>0</v>
      </c>
      <c r="U40" s="80"/>
      <c r="V40" s="81"/>
    </row>
    <row r="41" spans="1:22" x14ac:dyDescent="0.25">
      <c r="A41" s="57"/>
      <c r="B41" s="55"/>
      <c r="D41" s="7" t="str">
        <f t="shared" si="0"/>
        <v>Bono Vacaciones</v>
      </c>
      <c r="E41" s="8"/>
      <c r="F41" s="3">
        <f t="shared" si="1"/>
        <v>60000</v>
      </c>
      <c r="G41" s="8"/>
      <c r="H41" s="34">
        <v>0</v>
      </c>
      <c r="I41" s="80"/>
      <c r="J41" s="81"/>
      <c r="M41" s="57"/>
      <c r="N41" s="55"/>
      <c r="O41" s="55"/>
      <c r="P41" s="7" t="str">
        <f t="shared" si="3"/>
        <v>Bono Vacaciones</v>
      </c>
      <c r="Q41" s="8"/>
      <c r="R41" s="3">
        <f t="shared" si="4"/>
        <v>0</v>
      </c>
      <c r="S41" s="8"/>
      <c r="T41" s="34">
        <v>0</v>
      </c>
      <c r="U41" s="80"/>
      <c r="V41" s="81"/>
    </row>
    <row r="42" spans="1:22" x14ac:dyDescent="0.25">
      <c r="A42" s="57"/>
      <c r="B42" s="55"/>
      <c r="D42" s="7" t="str">
        <f t="shared" si="0"/>
        <v>Viatico</v>
      </c>
      <c r="E42" s="8"/>
      <c r="F42" s="3">
        <f t="shared" si="1"/>
        <v>40000</v>
      </c>
      <c r="G42" s="8"/>
      <c r="H42" s="34">
        <f t="shared" si="2"/>
        <v>40000</v>
      </c>
      <c r="I42" s="80"/>
      <c r="J42" s="81"/>
      <c r="M42" s="57"/>
      <c r="N42" s="55"/>
      <c r="O42" s="55"/>
      <c r="P42" s="7" t="str">
        <f t="shared" si="3"/>
        <v>Viatico</v>
      </c>
      <c r="Q42" s="8"/>
      <c r="R42" s="3">
        <f t="shared" si="4"/>
        <v>40000</v>
      </c>
      <c r="S42" s="8"/>
      <c r="T42" s="34">
        <f t="shared" ref="T42:T43" si="6">+R42</f>
        <v>40000</v>
      </c>
      <c r="U42" s="80"/>
      <c r="V42" s="81"/>
    </row>
    <row r="43" spans="1:22" ht="15.75" thickBot="1" x14ac:dyDescent="0.3">
      <c r="A43" s="57"/>
      <c r="B43" s="55"/>
      <c r="D43" s="7" t="str">
        <f t="shared" si="0"/>
        <v>Movilización</v>
      </c>
      <c r="E43" s="25"/>
      <c r="F43" s="3">
        <f t="shared" si="1"/>
        <v>30000</v>
      </c>
      <c r="G43" s="25"/>
      <c r="H43" s="34">
        <f t="shared" si="2"/>
        <v>30000</v>
      </c>
      <c r="I43" s="82"/>
      <c r="J43" s="83"/>
      <c r="M43" s="57"/>
      <c r="N43" s="55"/>
      <c r="O43" s="55"/>
      <c r="P43" s="7" t="str">
        <f t="shared" si="3"/>
        <v>Movilización</v>
      </c>
      <c r="Q43" s="25"/>
      <c r="R43" s="3">
        <f t="shared" si="4"/>
        <v>30000</v>
      </c>
      <c r="S43" s="25"/>
      <c r="T43" s="34">
        <f t="shared" si="6"/>
        <v>30000</v>
      </c>
      <c r="U43" s="82"/>
      <c r="V43" s="83"/>
    </row>
    <row r="44" spans="1:22" ht="15.75" thickBot="1" x14ac:dyDescent="0.3">
      <c r="A44" s="57"/>
      <c r="B44" s="55"/>
      <c r="D44" s="35" t="str">
        <f>+D13</f>
        <v>Total Haberes</v>
      </c>
      <c r="E44" s="36"/>
      <c r="F44" s="37">
        <f>SUM(F36:F43)</f>
        <v>1112095.5555555555</v>
      </c>
      <c r="G44" s="36"/>
      <c r="H44" s="39">
        <f>SUM(H36:H43)</f>
        <v>914240</v>
      </c>
      <c r="I44" s="36"/>
      <c r="J44" s="38"/>
      <c r="M44" s="57"/>
      <c r="N44" s="55"/>
      <c r="O44" s="55"/>
      <c r="P44" s="35" t="str">
        <f>+P13</f>
        <v>Total Haberes</v>
      </c>
      <c r="Q44" s="36"/>
      <c r="R44" s="37">
        <f>SUM(R36:R43)</f>
        <v>1652740</v>
      </c>
      <c r="S44" s="36"/>
      <c r="T44" s="39">
        <f>SUM(T36:T43)</f>
        <v>1474240</v>
      </c>
      <c r="U44" s="36"/>
      <c r="V44" s="38"/>
    </row>
    <row r="45" spans="1:22" ht="15.75" thickBot="1" x14ac:dyDescent="0.3">
      <c r="A45" s="57"/>
      <c r="B45" s="55"/>
      <c r="D45" s="8"/>
      <c r="E45" s="8"/>
      <c r="F45" s="8"/>
      <c r="G45" s="8"/>
      <c r="H45" s="8"/>
      <c r="I45" s="8"/>
      <c r="J45" s="31"/>
      <c r="M45" s="57"/>
      <c r="N45" s="55"/>
      <c r="O45" s="55"/>
      <c r="P45" s="8"/>
      <c r="Q45" s="8"/>
      <c r="R45" s="8"/>
      <c r="S45" s="8"/>
      <c r="T45" s="8"/>
      <c r="U45" s="8"/>
      <c r="V45" s="31"/>
    </row>
    <row r="46" spans="1:22" ht="15.75" thickBot="1" x14ac:dyDescent="0.3">
      <c r="A46" s="57"/>
      <c r="B46" s="55"/>
      <c r="D46" s="84" t="s">
        <v>37</v>
      </c>
      <c r="E46" s="85"/>
      <c r="F46" s="85"/>
      <c r="G46" s="85"/>
      <c r="H46" s="85"/>
      <c r="I46" s="85"/>
      <c r="J46" s="86"/>
      <c r="M46" s="57"/>
      <c r="N46" s="55"/>
      <c r="O46" s="55"/>
      <c r="P46" s="84" t="s">
        <v>37</v>
      </c>
      <c r="Q46" s="85"/>
      <c r="R46" s="85"/>
      <c r="S46" s="85"/>
      <c r="T46" s="85"/>
      <c r="U46" s="85"/>
      <c r="V46" s="86"/>
    </row>
    <row r="47" spans="1:22" x14ac:dyDescent="0.25">
      <c r="A47" s="57"/>
      <c r="B47" s="55"/>
      <c r="D47" s="65"/>
      <c r="E47" s="42"/>
      <c r="F47" s="42"/>
      <c r="G47" s="42"/>
      <c r="H47" s="42"/>
      <c r="I47" s="42"/>
      <c r="J47" s="43"/>
      <c r="M47" s="57"/>
      <c r="N47" s="55"/>
      <c r="O47" s="55"/>
      <c r="P47" s="65"/>
      <c r="Q47" s="42"/>
      <c r="R47" s="42"/>
      <c r="S47" s="42"/>
      <c r="T47" s="42"/>
      <c r="U47" s="42"/>
      <c r="V47" s="43"/>
    </row>
    <row r="48" spans="1:22" x14ac:dyDescent="0.25">
      <c r="A48" s="57"/>
      <c r="B48" s="55"/>
      <c r="D48" s="7" t="s">
        <v>38</v>
      </c>
      <c r="E48" s="8"/>
      <c r="F48" s="8"/>
      <c r="G48" s="8"/>
      <c r="H48" s="3">
        <f>+H44</f>
        <v>914240</v>
      </c>
      <c r="I48" s="8"/>
      <c r="J48" s="31"/>
      <c r="M48" s="57"/>
      <c r="N48" s="55"/>
      <c r="O48" s="55"/>
      <c r="P48" s="7" t="s">
        <v>38</v>
      </c>
      <c r="Q48" s="8"/>
      <c r="R48" s="8"/>
      <c r="S48" s="8"/>
      <c r="T48" s="3">
        <v>0</v>
      </c>
      <c r="U48" s="8"/>
      <c r="V48" s="31"/>
    </row>
    <row r="49" spans="1:22" ht="15.75" thickBot="1" x14ac:dyDescent="0.3">
      <c r="A49" s="57"/>
      <c r="B49" s="55"/>
      <c r="D49" s="7" t="s">
        <v>39</v>
      </c>
      <c r="E49" s="8"/>
      <c r="F49" s="8"/>
      <c r="G49" s="8"/>
      <c r="H49" s="2">
        <f>+H44*4</f>
        <v>3656960</v>
      </c>
      <c r="I49" s="40" t="s">
        <v>84</v>
      </c>
      <c r="J49" s="31"/>
      <c r="M49" s="57"/>
      <c r="N49" s="55"/>
      <c r="O49" s="55"/>
      <c r="P49" s="7" t="s">
        <v>39</v>
      </c>
      <c r="Q49" s="8"/>
      <c r="R49" s="8"/>
      <c r="S49" s="8"/>
      <c r="T49" s="2">
        <f>+T44*3</f>
        <v>4422720</v>
      </c>
      <c r="U49" s="40" t="s">
        <v>78</v>
      </c>
      <c r="V49" s="31"/>
    </row>
    <row r="50" spans="1:22" x14ac:dyDescent="0.25">
      <c r="A50" s="57"/>
      <c r="B50" s="55"/>
      <c r="D50" s="7" t="s">
        <v>40</v>
      </c>
      <c r="E50" s="8"/>
      <c r="F50" s="8"/>
      <c r="G50" s="8"/>
      <c r="H50" s="3">
        <f>SUM(H48:H49)</f>
        <v>4571200</v>
      </c>
      <c r="I50" s="8"/>
      <c r="J50" s="31"/>
      <c r="M50" s="57"/>
      <c r="N50" s="55"/>
      <c r="O50" s="55"/>
      <c r="P50" s="7" t="s">
        <v>40</v>
      </c>
      <c r="Q50" s="8"/>
      <c r="R50" s="8"/>
      <c r="S50" s="8"/>
      <c r="T50" s="3">
        <f>SUM(T48:T49)</f>
        <v>4422720</v>
      </c>
      <c r="U50" s="8"/>
      <c r="V50" s="31"/>
    </row>
    <row r="51" spans="1:22" ht="15.75" thickBot="1" x14ac:dyDescent="0.3">
      <c r="A51" s="73"/>
      <c r="B51" s="74"/>
      <c r="C51" s="74"/>
      <c r="D51" s="24"/>
      <c r="E51" s="25"/>
      <c r="F51" s="25"/>
      <c r="G51" s="25"/>
      <c r="H51" s="25"/>
      <c r="I51" s="25"/>
      <c r="J51" s="33"/>
      <c r="M51" s="73"/>
      <c r="N51" s="74"/>
      <c r="O51" s="74"/>
      <c r="P51" s="24"/>
      <c r="Q51" s="25"/>
      <c r="R51" s="25"/>
      <c r="S51" s="25"/>
      <c r="T51" s="25"/>
      <c r="U51" s="25"/>
      <c r="V51" s="33"/>
    </row>
    <row r="52" spans="1:22" ht="15.75" thickBot="1" x14ac:dyDescent="0.3">
      <c r="D52" s="1"/>
      <c r="E52" s="1"/>
      <c r="F52" s="1"/>
      <c r="G52" s="1"/>
      <c r="H52" s="1"/>
      <c r="I52" s="1"/>
      <c r="J52" s="1"/>
    </row>
    <row r="53" spans="1:22" x14ac:dyDescent="0.25">
      <c r="D53" s="41" t="s">
        <v>41</v>
      </c>
      <c r="E53" s="42"/>
      <c r="F53" s="42"/>
      <c r="G53" s="42"/>
      <c r="H53" s="42"/>
      <c r="I53" s="42"/>
      <c r="J53" s="43"/>
    </row>
    <row r="54" spans="1:22" x14ac:dyDescent="0.25">
      <c r="D54" s="7"/>
      <c r="E54" s="8"/>
      <c r="F54" s="8"/>
      <c r="G54" s="8"/>
      <c r="H54" s="8"/>
      <c r="I54" s="8"/>
      <c r="J54" s="31"/>
    </row>
    <row r="55" spans="1:22" x14ac:dyDescent="0.25">
      <c r="D55" s="7" t="s">
        <v>42</v>
      </c>
      <c r="E55" s="8"/>
      <c r="F55" s="8"/>
      <c r="G55" s="8"/>
      <c r="H55" s="8" t="s">
        <v>43</v>
      </c>
      <c r="I55" s="8"/>
      <c r="J55" s="31"/>
    </row>
    <row r="56" spans="1:22" x14ac:dyDescent="0.25">
      <c r="D56" s="7" t="s">
        <v>44</v>
      </c>
      <c r="E56" s="8"/>
      <c r="F56" s="8"/>
      <c r="G56" s="8"/>
      <c r="H56" s="8" t="s">
        <v>45</v>
      </c>
      <c r="I56" s="8"/>
      <c r="J56" s="31"/>
    </row>
    <row r="57" spans="1:22" ht="28.5" customHeight="1" x14ac:dyDescent="0.25">
      <c r="D57" s="7" t="s">
        <v>46</v>
      </c>
      <c r="E57" s="8"/>
      <c r="F57" s="8"/>
      <c r="G57" s="8"/>
      <c r="H57" s="76" t="s">
        <v>47</v>
      </c>
      <c r="I57" s="76"/>
      <c r="J57" s="77"/>
    </row>
    <row r="58" spans="1:22" ht="15.75" thickBot="1" x14ac:dyDescent="0.3">
      <c r="D58" s="24"/>
      <c r="E58" s="25"/>
      <c r="F58" s="25"/>
      <c r="G58" s="25"/>
      <c r="H58" s="25"/>
      <c r="I58" s="25"/>
      <c r="J58" s="33"/>
    </row>
  </sheetData>
  <mergeCells count="17">
    <mergeCell ref="D2:J2"/>
    <mergeCell ref="D3:F3"/>
    <mergeCell ref="H3:J3"/>
    <mergeCell ref="D18:J18"/>
    <mergeCell ref="D34:J34"/>
    <mergeCell ref="P2:V2"/>
    <mergeCell ref="P3:R3"/>
    <mergeCell ref="T3:V3"/>
    <mergeCell ref="P18:V18"/>
    <mergeCell ref="P34:V34"/>
    <mergeCell ref="H57:J57"/>
    <mergeCell ref="U35:V43"/>
    <mergeCell ref="P46:V46"/>
    <mergeCell ref="D35:E35"/>
    <mergeCell ref="I35:J43"/>
    <mergeCell ref="D46:J46"/>
    <mergeCell ref="P35:Q35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Actividad Practica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Maipu</dc:creator>
  <cp:lastModifiedBy>Iván</cp:lastModifiedBy>
  <dcterms:created xsi:type="dcterms:W3CDTF">2014-04-04T01:47:15Z</dcterms:created>
  <dcterms:modified xsi:type="dcterms:W3CDTF">2020-11-29T22:52:10Z</dcterms:modified>
</cp:coreProperties>
</file>