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Ana quintas\act 5\Actividad 5\5_RRHH_M2_A5_ActividadPractica\"/>
    </mc:Choice>
  </mc:AlternateContent>
  <xr:revisionPtr revIDLastSave="0" documentId="13_ncr:1_{7274F522-ABDB-4585-866F-1647FEA6BF70}" xr6:coauthVersionLast="45" xr6:coauthVersionMax="45" xr10:uidLastSave="{00000000-0000-0000-0000-000000000000}"/>
  <bookViews>
    <workbookView xWindow="-120" yWindow="-120" windowWidth="29040" windowHeight="15840" xr2:uid="{60EAFA17-3352-4D2A-88D0-A240F4F5C6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F29" i="1"/>
  <c r="D29" i="1"/>
  <c r="N10" i="1"/>
  <c r="N9" i="1"/>
  <c r="N8" i="1"/>
  <c r="H8" i="1"/>
  <c r="E8" i="1"/>
  <c r="N7" i="1"/>
  <c r="H7" i="1"/>
  <c r="G7" i="1"/>
  <c r="F7" i="1"/>
  <c r="E7" i="1"/>
  <c r="D7" i="1"/>
  <c r="N6" i="1"/>
  <c r="N5" i="1"/>
  <c r="N4" i="1"/>
</calcChain>
</file>

<file path=xl/sharedStrings.xml><?xml version="1.0" encoding="utf-8"?>
<sst xmlns="http://schemas.openxmlformats.org/spreadsheetml/2006/main" count="102" uniqueCount="90">
  <si>
    <t>Nombre Trabajador</t>
  </si>
  <si>
    <t>Gustavo Perez</t>
  </si>
  <si>
    <t>Alejandra Abarca</t>
  </si>
  <si>
    <t>Francisca Gonzalez</t>
  </si>
  <si>
    <t>Sofia Araya</t>
  </si>
  <si>
    <t>Jorge Acevedo</t>
  </si>
  <si>
    <t>AFP</t>
  </si>
  <si>
    <t>COTIZACIÓN</t>
  </si>
  <si>
    <t>COMISIÓN</t>
  </si>
  <si>
    <t>TOTAL</t>
  </si>
  <si>
    <t>Valor UF al 31/10/2020</t>
  </si>
  <si>
    <t>Tipo de contrato</t>
  </si>
  <si>
    <t>Indefinido</t>
  </si>
  <si>
    <t>Plazo Fijo</t>
  </si>
  <si>
    <t>Por Obra</t>
  </si>
  <si>
    <r>
      <t>AFP</t>
    </r>
    <r>
      <rPr>
        <sz val="12"/>
        <color rgb="FF202124"/>
        <rFont val="Arial"/>
        <family val="2"/>
      </rPr>
      <t> Capital.</t>
    </r>
  </si>
  <si>
    <t>Sueldo Base</t>
  </si>
  <si>
    <r>
      <t>AFP</t>
    </r>
    <r>
      <rPr>
        <sz val="12"/>
        <color rgb="FF202124"/>
        <rFont val="Arial"/>
        <family val="2"/>
      </rPr>
      <t> Cuprum.</t>
    </r>
  </si>
  <si>
    <t>Semana Corrida</t>
  </si>
  <si>
    <r>
      <t>AFP</t>
    </r>
    <r>
      <rPr>
        <sz val="12"/>
        <color rgb="FF202124"/>
        <rFont val="Arial"/>
        <family val="2"/>
      </rPr>
      <t> Modelo.</t>
    </r>
  </si>
  <si>
    <t>Gratificación</t>
  </si>
  <si>
    <r>
      <t>AFP</t>
    </r>
    <r>
      <rPr>
        <sz val="12"/>
        <color rgb="FF202124"/>
        <rFont val="Arial"/>
        <family val="2"/>
      </rPr>
      <t> Planvital.</t>
    </r>
  </si>
  <si>
    <t>Modelo</t>
  </si>
  <si>
    <t>Cuprum</t>
  </si>
  <si>
    <t>PlanVital</t>
  </si>
  <si>
    <r>
      <t>AFP</t>
    </r>
    <r>
      <rPr>
        <sz val="12"/>
        <color rgb="FF202124"/>
        <rFont val="Arial"/>
        <family val="2"/>
      </rPr>
      <t> Provida.</t>
    </r>
  </si>
  <si>
    <t>Salud</t>
  </si>
  <si>
    <t>Mas Vida</t>
  </si>
  <si>
    <t>Fonasa</t>
  </si>
  <si>
    <t>Colmena</t>
  </si>
  <si>
    <r>
      <t>AFP</t>
    </r>
    <r>
      <rPr>
        <sz val="12"/>
        <color rgb="FF202124"/>
        <rFont val="Arial"/>
        <family val="2"/>
      </rPr>
      <t> Uno</t>
    </r>
  </si>
  <si>
    <t>Cotización Salud</t>
  </si>
  <si>
    <t>3,2 UF</t>
  </si>
  <si>
    <t>4,7 UF</t>
  </si>
  <si>
    <t>7 UF</t>
  </si>
  <si>
    <t>RENTAS TOPES IMPONIBLES</t>
  </si>
  <si>
    <t>Para afiliados a una AFP (80,2 UF):</t>
  </si>
  <si>
    <t>Para afiliados al IPS (ex INP) (60 UF):</t>
  </si>
  <si>
    <t>Para Seguro de Cesantía (120,4 UF):</t>
  </si>
  <si>
    <t>Renta imponible</t>
  </si>
  <si>
    <t xml:space="preserve">Salud </t>
  </si>
  <si>
    <t>Monto de Cálculo del Impuesto Único de Segunda Categoría</t>
  </si>
  <si>
    <t>Cesantía</t>
  </si>
  <si>
    <t>Períodos</t>
  </si>
  <si>
    <t>Monto de la renta líquida imponible</t>
  </si>
  <si>
    <t>Factor</t>
  </si>
  <si>
    <t>Cantidad a rebajar</t>
  </si>
  <si>
    <t>Total descuento legal</t>
  </si>
  <si>
    <t>Desde</t>
  </si>
  <si>
    <t>Hasta</t>
  </si>
  <si>
    <t>Base tributable</t>
  </si>
  <si>
    <t>Mensual</t>
  </si>
  <si>
    <t>-.-</t>
  </si>
  <si>
    <t>$ 688.891,50</t>
  </si>
  <si>
    <t>Exento</t>
  </si>
  <si>
    <t>$ 688.891,51</t>
  </si>
  <si>
    <t>$ 1.530.870,00</t>
  </si>
  <si>
    <t>0,04</t>
  </si>
  <si>
    <t>Impuesto</t>
  </si>
  <si>
    <t>$ 1.530.870,01</t>
  </si>
  <si>
    <t>$ 2.551.450,00</t>
  </si>
  <si>
    <t>0,08</t>
  </si>
  <si>
    <t>Rebaja</t>
  </si>
  <si>
    <t>$ 2.551.450,01</t>
  </si>
  <si>
    <t>$ 3.572.030,00</t>
  </si>
  <si>
    <t>0,135</t>
  </si>
  <si>
    <t>Impuesto a pagar</t>
  </si>
  <si>
    <t>$ 3.572.030,01</t>
  </si>
  <si>
    <t>$ 4.592.610,00</t>
  </si>
  <si>
    <t>0,23</t>
  </si>
  <si>
    <t>$ 568.463,06</t>
  </si>
  <si>
    <t>$ 4.592.610,01</t>
  </si>
  <si>
    <t>$ 6.123.480,00</t>
  </si>
  <si>
    <t>0,304</t>
  </si>
  <si>
    <t>$ 908.316,20</t>
  </si>
  <si>
    <t>$ 6.123.480,01</t>
  </si>
  <si>
    <t>$ 15.818.990,00</t>
  </si>
  <si>
    <t>0,35</t>
  </si>
  <si>
    <t>$ 1.189.996,28</t>
  </si>
  <si>
    <t>$ 15.818.990,01</t>
  </si>
  <si>
    <t>Y MÁS</t>
  </si>
  <si>
    <t>0,4</t>
  </si>
  <si>
    <t>$ 1.980.945,78</t>
  </si>
  <si>
    <t>CASOS A RESOLVER</t>
  </si>
  <si>
    <t>Comisión</t>
  </si>
  <si>
    <r>
      <t>AFP</t>
    </r>
    <r>
      <rPr>
        <sz val="12"/>
        <color rgb="FF202124"/>
        <rFont val="Arial"/>
        <family val="2"/>
      </rPr>
      <t> Hábitat.</t>
    </r>
  </si>
  <si>
    <t>Hábitat</t>
  </si>
  <si>
    <t>Provida</t>
  </si>
  <si>
    <t>Tabla de impuesto único</t>
  </si>
  <si>
    <t xml:space="preserve">Cálculo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</si>
</sst>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 &quot;$&quot;* #,##0.00_ ;_ &quot;$&quot;* \-#,##0.00_ ;_ &quot;$&quot;* &quot;-&quot;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202124"/>
      <name val="Arial"/>
      <family val="2"/>
    </font>
    <font>
      <sz val="12"/>
      <color rgb="FF202124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521C78"/>
      <name val="Arial"/>
      <family val="2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Poppins"/>
    </font>
    <font>
      <b/>
      <sz val="10"/>
      <color rgb="FFFFFFFF"/>
      <name val="Roboto"/>
    </font>
    <font>
      <b/>
      <sz val="10"/>
      <color rgb="FF212529"/>
      <name val="Roboto"/>
    </font>
    <font>
      <sz val="10"/>
      <color rgb="FF212529"/>
      <name val="Roboto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34E9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/>
      <top style="medium">
        <color rgb="FFDEE2E6"/>
      </top>
      <bottom style="thick">
        <color rgb="FFDEE2E6"/>
      </bottom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/>
      <top style="thick">
        <color rgb="FFDEE2E6"/>
      </top>
      <bottom style="thick">
        <color rgb="FFDEE2E6"/>
      </bottom>
      <diagonal/>
    </border>
    <border>
      <left/>
      <right style="medium">
        <color rgb="FFDEE2E6"/>
      </right>
      <top style="thick">
        <color rgb="FFDEE2E6"/>
      </top>
      <bottom style="thick">
        <color rgb="FFDEE2E6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/>
    <xf numFmtId="164" fontId="0" fillId="0" borderId="0" xfId="1" applyNumberFormat="1" applyFont="1"/>
    <xf numFmtId="0" fontId="0" fillId="0" borderId="1" xfId="0" applyBorder="1"/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42" fontId="0" fillId="0" borderId="1" xfId="1" applyFont="1" applyBorder="1"/>
    <xf numFmtId="6" fontId="10" fillId="0" borderId="1" xfId="0" applyNumberFormat="1" applyFont="1" applyBorder="1" applyAlignment="1">
      <alignment horizontal="center"/>
    </xf>
    <xf numFmtId="0" fontId="0" fillId="0" borderId="3" xfId="0" applyBorder="1"/>
    <xf numFmtId="6" fontId="10" fillId="0" borderId="3" xfId="0" applyNumberFormat="1" applyFont="1" applyBorder="1" applyAlignment="1">
      <alignment horizontal="center"/>
    </xf>
    <xf numFmtId="0" fontId="3" fillId="0" borderId="4" xfId="0" applyFont="1" applyBorder="1"/>
    <xf numFmtId="6" fontId="5" fillId="0" borderId="4" xfId="0" applyNumberFormat="1" applyFont="1" applyBorder="1" applyAlignment="1">
      <alignment horizontal="center"/>
    </xf>
    <xf numFmtId="0" fontId="12" fillId="0" borderId="0" xfId="0" applyFont="1"/>
    <xf numFmtId="0" fontId="0" fillId="0" borderId="5" xfId="0" applyBorder="1"/>
    <xf numFmtId="6" fontId="10" fillId="0" borderId="5" xfId="0" applyNumberFormat="1" applyFont="1" applyBorder="1" applyAlignment="1">
      <alignment horizontal="center"/>
    </xf>
    <xf numFmtId="0" fontId="14" fillId="7" borderId="8" xfId="0" applyFont="1" applyFill="1" applyBorder="1" applyAlignment="1">
      <alignment horizontal="center" wrapText="1"/>
    </xf>
    <xf numFmtId="0" fontId="3" fillId="0" borderId="11" xfId="0" applyFont="1" applyBorder="1"/>
    <xf numFmtId="6" fontId="5" fillId="0" borderId="11" xfId="0" applyNumberFormat="1" applyFont="1" applyBorder="1" applyAlignment="1">
      <alignment horizontal="center"/>
    </xf>
    <xf numFmtId="0" fontId="14" fillId="7" borderId="12" xfId="0" applyFont="1" applyFill="1" applyBorder="1" applyAlignment="1">
      <alignment horizontal="center" wrapText="1"/>
    </xf>
    <xf numFmtId="6" fontId="3" fillId="0" borderId="11" xfId="0" applyNumberFormat="1" applyFont="1" applyBorder="1"/>
    <xf numFmtId="0" fontId="16" fillId="6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 wrapText="1"/>
    </xf>
    <xf numFmtId="1" fontId="16" fillId="6" borderId="1" xfId="0" applyNumberFormat="1" applyFont="1" applyFill="1" applyBorder="1" applyAlignment="1">
      <alignment horizontal="center" vertical="top"/>
    </xf>
    <xf numFmtId="6" fontId="0" fillId="0" borderId="14" xfId="0" applyNumberFormat="1" applyBorder="1"/>
    <xf numFmtId="9" fontId="5" fillId="0" borderId="14" xfId="0" applyNumberFormat="1" applyFont="1" applyBorder="1" applyAlignment="1">
      <alignment horizontal="center"/>
    </xf>
    <xf numFmtId="6" fontId="5" fillId="0" borderId="14" xfId="0" applyNumberFormat="1" applyFont="1" applyBorder="1" applyAlignment="1">
      <alignment horizontal="center"/>
    </xf>
    <xf numFmtId="10" fontId="5" fillId="0" borderId="14" xfId="0" applyNumberFormat="1" applyFont="1" applyBorder="1" applyAlignment="1">
      <alignment horizontal="center"/>
    </xf>
    <xf numFmtId="164" fontId="16" fillId="6" borderId="1" xfId="1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/>
    </xf>
    <xf numFmtId="0" fontId="17" fillId="4" borderId="5" xfId="0" applyFont="1" applyFill="1" applyBorder="1"/>
    <xf numFmtId="6" fontId="18" fillId="4" borderId="5" xfId="0" applyNumberFormat="1" applyFont="1" applyFill="1" applyBorder="1" applyAlignment="1">
      <alignment horizontal="center"/>
    </xf>
    <xf numFmtId="42" fontId="4" fillId="0" borderId="0" xfId="1" applyFont="1"/>
    <xf numFmtId="0" fontId="4" fillId="0" borderId="0" xfId="0" applyFont="1"/>
    <xf numFmtId="44" fontId="4" fillId="0" borderId="0" xfId="0" applyNumberFormat="1" applyFont="1"/>
    <xf numFmtId="0" fontId="14" fillId="7" borderId="9" xfId="0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3134-0CC9-4FF7-98C5-10EDD780CEDA}">
  <dimension ref="C1:P30"/>
  <sheetViews>
    <sheetView tabSelected="1" workbookViewId="0">
      <selection activeCell="F17" sqref="F17"/>
    </sheetView>
  </sheetViews>
  <sheetFormatPr baseColWidth="10" defaultRowHeight="15"/>
  <cols>
    <col min="3" max="3" width="23.7109375" customWidth="1"/>
    <col min="4" max="8" width="13.5703125" bestFit="1" customWidth="1"/>
    <col min="11" max="11" width="20.85546875" customWidth="1"/>
    <col min="12" max="12" width="17" customWidth="1"/>
    <col min="13" max="13" width="13.85546875" customWidth="1"/>
    <col min="15" max="15" width="11.7109375" bestFit="1" customWidth="1"/>
  </cols>
  <sheetData>
    <row r="1" spans="3:16" ht="18.75">
      <c r="C1" s="49" t="s">
        <v>83</v>
      </c>
      <c r="D1" s="49"/>
      <c r="E1" s="49"/>
      <c r="F1" s="49"/>
      <c r="G1" s="49"/>
      <c r="H1" s="49"/>
    </row>
    <row r="3" spans="3:16" ht="30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K3" s="2" t="s">
        <v>6</v>
      </c>
      <c r="L3" s="2" t="s">
        <v>7</v>
      </c>
      <c r="M3" s="2" t="s">
        <v>8</v>
      </c>
      <c r="N3" s="2" t="s">
        <v>9</v>
      </c>
      <c r="P3" s="2" t="s">
        <v>10</v>
      </c>
    </row>
    <row r="4" spans="3:16" ht="15.75">
      <c r="C4" s="3" t="s">
        <v>11</v>
      </c>
      <c r="D4" s="4" t="s">
        <v>12</v>
      </c>
      <c r="E4" s="4" t="s">
        <v>13</v>
      </c>
      <c r="F4" s="4" t="s">
        <v>12</v>
      </c>
      <c r="G4" s="4" t="s">
        <v>14</v>
      </c>
      <c r="H4" s="4" t="s">
        <v>12</v>
      </c>
      <c r="K4" s="5" t="s">
        <v>15</v>
      </c>
      <c r="L4" s="6">
        <v>0.1</v>
      </c>
      <c r="M4" s="7">
        <v>1.44E-2</v>
      </c>
      <c r="N4" s="8">
        <f>+L4+M4</f>
        <v>0.1144</v>
      </c>
      <c r="P4" s="9">
        <v>28838.63</v>
      </c>
    </row>
    <row r="5" spans="3:16" ht="15.75">
      <c r="C5" s="10" t="s">
        <v>16</v>
      </c>
      <c r="D5" s="11">
        <v>500000</v>
      </c>
      <c r="E5" s="11">
        <v>445000</v>
      </c>
      <c r="F5" s="11">
        <v>1290000</v>
      </c>
      <c r="G5" s="11">
        <v>690000</v>
      </c>
      <c r="H5" s="11">
        <v>3060500</v>
      </c>
      <c r="K5" s="5" t="s">
        <v>17</v>
      </c>
      <c r="L5" s="6">
        <v>0.1</v>
      </c>
      <c r="M5" s="7">
        <v>1.44E-2</v>
      </c>
      <c r="N5" s="8">
        <f t="shared" ref="N5:N10" si="0">+L5+M5</f>
        <v>0.1144</v>
      </c>
    </row>
    <row r="6" spans="3:16" ht="15.75">
      <c r="C6" s="10" t="s">
        <v>84</v>
      </c>
      <c r="D6" s="11">
        <v>256670</v>
      </c>
      <c r="E6" s="11">
        <v>23100</v>
      </c>
      <c r="F6" s="11">
        <v>0</v>
      </c>
      <c r="G6" s="11">
        <v>241500</v>
      </c>
      <c r="H6" s="11">
        <v>0</v>
      </c>
      <c r="K6" s="5" t="s">
        <v>85</v>
      </c>
      <c r="L6" s="6">
        <v>0.1</v>
      </c>
      <c r="M6" s="7">
        <v>1.2699999999999999E-2</v>
      </c>
      <c r="N6" s="8">
        <f t="shared" si="0"/>
        <v>0.11270000000000001</v>
      </c>
    </row>
    <row r="7" spans="3:16" ht="15.75">
      <c r="C7" s="10" t="s">
        <v>18</v>
      </c>
      <c r="D7" s="12">
        <f>D6/21*4</f>
        <v>48889.523809523809</v>
      </c>
      <c r="E7" s="12">
        <f t="shared" ref="E7:H7" si="1">E6/21*4</f>
        <v>4400</v>
      </c>
      <c r="F7" s="12">
        <f t="shared" si="1"/>
        <v>0</v>
      </c>
      <c r="G7" s="12">
        <f t="shared" si="1"/>
        <v>46000</v>
      </c>
      <c r="H7" s="12">
        <f t="shared" si="1"/>
        <v>0</v>
      </c>
      <c r="K7" s="5" t="s">
        <v>19</v>
      </c>
      <c r="L7" s="6">
        <v>0.1</v>
      </c>
      <c r="M7" s="7">
        <v>7.7000000000000002E-3</v>
      </c>
      <c r="N7" s="8">
        <f t="shared" si="0"/>
        <v>0.1077</v>
      </c>
    </row>
    <row r="8" spans="3:16" ht="15.75">
      <c r="C8" s="10" t="s">
        <v>20</v>
      </c>
      <c r="D8" s="11">
        <v>129240</v>
      </c>
      <c r="E8" s="11">
        <f>+(E5+E6+E7)*0.25</f>
        <v>118125</v>
      </c>
      <c r="F8" s="11">
        <v>129240</v>
      </c>
      <c r="G8" s="11">
        <v>129240</v>
      </c>
      <c r="H8" s="11">
        <f>+(H5+H6+H7)*0.25</f>
        <v>765125</v>
      </c>
      <c r="K8" s="5" t="s">
        <v>21</v>
      </c>
      <c r="L8" s="6">
        <v>0.1</v>
      </c>
      <c r="M8" s="7">
        <v>1.1599999999999999E-2</v>
      </c>
      <c r="N8" s="8">
        <f t="shared" si="0"/>
        <v>0.1116</v>
      </c>
    </row>
    <row r="9" spans="3:16" ht="15.75">
      <c r="C9" s="10" t="s">
        <v>6</v>
      </c>
      <c r="D9" s="13" t="s">
        <v>86</v>
      </c>
      <c r="E9" s="13" t="s">
        <v>22</v>
      </c>
      <c r="F9" s="13" t="s">
        <v>23</v>
      </c>
      <c r="G9" s="13" t="s">
        <v>24</v>
      </c>
      <c r="H9" s="13" t="s">
        <v>87</v>
      </c>
      <c r="K9" s="5" t="s">
        <v>25</v>
      </c>
      <c r="L9" s="6">
        <v>0.1</v>
      </c>
      <c r="M9" s="7">
        <v>1.4500000000000001E-2</v>
      </c>
      <c r="N9" s="8">
        <f t="shared" si="0"/>
        <v>0.1145</v>
      </c>
    </row>
    <row r="10" spans="3:16" ht="15.75">
      <c r="C10" s="10" t="s">
        <v>26</v>
      </c>
      <c r="D10" s="13" t="s">
        <v>27</v>
      </c>
      <c r="E10" s="13" t="s">
        <v>28</v>
      </c>
      <c r="F10" s="13" t="s">
        <v>29</v>
      </c>
      <c r="G10" s="13" t="s">
        <v>28</v>
      </c>
      <c r="H10" s="13" t="s">
        <v>29</v>
      </c>
      <c r="K10" s="5" t="s">
        <v>30</v>
      </c>
      <c r="L10" s="6">
        <v>0.1</v>
      </c>
      <c r="M10" s="7">
        <v>6.8999999999999999E-3</v>
      </c>
      <c r="N10" s="8">
        <f t="shared" si="0"/>
        <v>0.10690000000000001</v>
      </c>
    </row>
    <row r="11" spans="3:16">
      <c r="C11" s="10" t="s">
        <v>31</v>
      </c>
      <c r="D11" s="13" t="s">
        <v>32</v>
      </c>
      <c r="E11" s="14">
        <v>7.0000000000000007E-2</v>
      </c>
      <c r="F11" s="13" t="s">
        <v>33</v>
      </c>
      <c r="G11" s="14">
        <v>7.0000000000000007E-2</v>
      </c>
      <c r="H11" s="13" t="s">
        <v>34</v>
      </c>
    </row>
    <row r="13" spans="3:16" ht="21">
      <c r="C13" s="50" t="s">
        <v>89</v>
      </c>
      <c r="D13" s="50"/>
      <c r="E13" s="50"/>
      <c r="F13" s="50"/>
      <c r="G13" s="50"/>
      <c r="H13" s="50"/>
      <c r="K13" s="51" t="s">
        <v>35</v>
      </c>
      <c r="L13" s="51"/>
      <c r="M13" s="51"/>
      <c r="N13" s="51"/>
    </row>
    <row r="14" spans="3:16">
      <c r="C14" s="10" t="s">
        <v>16</v>
      </c>
      <c r="D14" s="15"/>
      <c r="E14" s="15"/>
      <c r="F14" s="15"/>
      <c r="G14" s="15"/>
      <c r="H14" s="15"/>
      <c r="K14" s="52" t="s">
        <v>36</v>
      </c>
      <c r="L14" s="52"/>
      <c r="M14" s="52"/>
      <c r="N14" s="16">
        <v>2328220</v>
      </c>
    </row>
    <row r="15" spans="3:16">
      <c r="C15" s="10" t="s">
        <v>84</v>
      </c>
      <c r="D15" s="15"/>
      <c r="E15" s="15"/>
      <c r="F15" s="15"/>
      <c r="G15" s="15"/>
      <c r="H15" s="15"/>
      <c r="K15" s="52" t="s">
        <v>37</v>
      </c>
      <c r="L15" s="52"/>
      <c r="M15" s="52"/>
      <c r="N15" s="16">
        <v>1730318</v>
      </c>
    </row>
    <row r="16" spans="3:16">
      <c r="C16" s="10" t="s">
        <v>18</v>
      </c>
      <c r="D16" s="17"/>
      <c r="E16" s="17"/>
      <c r="F16" s="17"/>
      <c r="G16" s="17"/>
      <c r="H16" s="17"/>
      <c r="K16" s="52" t="s">
        <v>38</v>
      </c>
      <c r="L16" s="52"/>
      <c r="M16" s="52"/>
      <c r="N16" s="16">
        <v>3495232</v>
      </c>
    </row>
    <row r="17" spans="3:15" ht="15.75" thickBot="1">
      <c r="C17" s="18" t="s">
        <v>20</v>
      </c>
      <c r="D17" s="19"/>
      <c r="E17" s="19"/>
      <c r="F17" s="19"/>
      <c r="G17" s="19"/>
      <c r="H17" s="19"/>
    </row>
    <row r="18" spans="3:15" ht="17.25" thickTop="1" thickBot="1">
      <c r="C18" s="20" t="s">
        <v>39</v>
      </c>
      <c r="D18" s="21"/>
      <c r="E18" s="21"/>
      <c r="F18" s="21"/>
      <c r="G18" s="21"/>
      <c r="H18" s="21"/>
      <c r="K18" s="22" t="s">
        <v>88</v>
      </c>
    </row>
    <row r="19" spans="3:15" ht="16.5" thickTop="1" thickBot="1">
      <c r="C19" s="23" t="s">
        <v>6</v>
      </c>
      <c r="D19" s="24"/>
      <c r="E19" s="24"/>
      <c r="F19" s="24"/>
      <c r="G19" s="24"/>
      <c r="H19" s="17"/>
    </row>
    <row r="20" spans="3:15" ht="16.5" thickBot="1">
      <c r="C20" s="10" t="s">
        <v>40</v>
      </c>
      <c r="D20" s="24"/>
      <c r="E20" s="17"/>
      <c r="F20" s="24"/>
      <c r="G20" s="17"/>
      <c r="H20" s="17"/>
      <c r="K20" s="53" t="s">
        <v>41</v>
      </c>
      <c r="L20" s="54"/>
      <c r="M20" s="54"/>
      <c r="N20" s="54"/>
      <c r="O20" s="54"/>
    </row>
    <row r="21" spans="3:15" ht="27.75" thickTop="1" thickBot="1">
      <c r="C21" s="18" t="s">
        <v>42</v>
      </c>
      <c r="D21" s="19"/>
      <c r="E21" s="19"/>
      <c r="F21" s="19"/>
      <c r="G21" s="19"/>
      <c r="H21" s="19"/>
      <c r="K21" s="25" t="s">
        <v>43</v>
      </c>
      <c r="L21" s="44" t="s">
        <v>44</v>
      </c>
      <c r="M21" s="45"/>
      <c r="N21" s="25" t="s">
        <v>45</v>
      </c>
      <c r="O21" s="25" t="s">
        <v>46</v>
      </c>
    </row>
    <row r="22" spans="3:15" ht="16.5" thickTop="1" thickBot="1">
      <c r="C22" s="26" t="s">
        <v>47</v>
      </c>
      <c r="D22" s="27"/>
      <c r="E22" s="27"/>
      <c r="F22" s="27"/>
      <c r="G22" s="27"/>
      <c r="H22" s="27"/>
      <c r="K22" s="28"/>
      <c r="L22" s="28" t="s">
        <v>48</v>
      </c>
      <c r="M22" s="28" t="s">
        <v>49</v>
      </c>
      <c r="N22" s="28"/>
      <c r="O22" s="28"/>
    </row>
    <row r="23" spans="3:15" ht="16.5" thickTop="1" thickBot="1">
      <c r="C23" s="29" t="s">
        <v>50</v>
      </c>
      <c r="D23" s="27"/>
      <c r="E23" s="27"/>
      <c r="F23" s="27"/>
      <c r="G23" s="27"/>
      <c r="H23" s="27"/>
      <c r="K23" s="46" t="s">
        <v>51</v>
      </c>
      <c r="L23" s="30" t="s">
        <v>52</v>
      </c>
      <c r="M23" s="30" t="s">
        <v>53</v>
      </c>
      <c r="N23" s="31" t="s">
        <v>54</v>
      </c>
      <c r="O23" s="32" t="s">
        <v>52</v>
      </c>
    </row>
    <row r="24" spans="3:15" ht="15.75" thickTop="1">
      <c r="C24" s="33" t="s">
        <v>45</v>
      </c>
      <c r="D24" s="34"/>
      <c r="E24" s="35"/>
      <c r="F24" s="34"/>
      <c r="G24" s="34"/>
      <c r="H24" s="36"/>
      <c r="K24" s="47"/>
      <c r="L24" s="30" t="s">
        <v>55</v>
      </c>
      <c r="M24" s="30" t="s">
        <v>56</v>
      </c>
      <c r="N24" s="31" t="s">
        <v>57</v>
      </c>
      <c r="O24" s="37">
        <v>27555.66</v>
      </c>
    </row>
    <row r="25" spans="3:15">
      <c r="C25" s="23" t="s">
        <v>58</v>
      </c>
      <c r="D25" s="24"/>
      <c r="E25" s="24"/>
      <c r="F25" s="24"/>
      <c r="G25" s="24"/>
      <c r="H25" s="24"/>
      <c r="K25" s="47"/>
      <c r="L25" s="30" t="s">
        <v>59</v>
      </c>
      <c r="M25" s="30" t="s">
        <v>60</v>
      </c>
      <c r="N25" s="31" t="s">
        <v>61</v>
      </c>
      <c r="O25" s="37">
        <v>88790.46</v>
      </c>
    </row>
    <row r="26" spans="3:15" ht="15.75" thickBot="1">
      <c r="C26" s="18" t="s">
        <v>62</v>
      </c>
      <c r="D26" s="19"/>
      <c r="E26" s="19"/>
      <c r="F26" s="38"/>
      <c r="G26" s="38"/>
      <c r="H26" s="38"/>
      <c r="K26" s="47"/>
      <c r="L26" s="30" t="s">
        <v>63</v>
      </c>
      <c r="M26" s="30" t="s">
        <v>64</v>
      </c>
      <c r="N26" s="31" t="s">
        <v>65</v>
      </c>
      <c r="O26" s="37">
        <v>229120.21</v>
      </c>
    </row>
    <row r="27" spans="3:15" ht="19.5" thickTop="1">
      <c r="C27" s="39" t="s">
        <v>66</v>
      </c>
      <c r="D27" s="40"/>
      <c r="E27" s="40"/>
      <c r="F27" s="40"/>
      <c r="G27" s="40"/>
      <c r="H27" s="40"/>
      <c r="K27" s="47"/>
      <c r="L27" s="30" t="s">
        <v>67</v>
      </c>
      <c r="M27" s="30" t="s">
        <v>68</v>
      </c>
      <c r="N27" s="31" t="s">
        <v>69</v>
      </c>
      <c r="O27" s="37" t="s">
        <v>70</v>
      </c>
    </row>
    <row r="28" spans="3:15">
      <c r="K28" s="47"/>
      <c r="L28" s="30" t="s">
        <v>71</v>
      </c>
      <c r="M28" s="30" t="s">
        <v>72</v>
      </c>
      <c r="N28" s="31" t="s">
        <v>73</v>
      </c>
      <c r="O28" s="37" t="s">
        <v>74</v>
      </c>
    </row>
    <row r="29" spans="3:15">
      <c r="D29" s="41">
        <f>+P4*3.2</f>
        <v>92283.616000000009</v>
      </c>
      <c r="E29" s="41"/>
      <c r="F29" s="41">
        <f>4.7*P4</f>
        <v>135541.56100000002</v>
      </c>
      <c r="G29" s="41"/>
      <c r="H29" s="41">
        <f>7*P4</f>
        <v>201870.41</v>
      </c>
      <c r="K29" s="47"/>
      <c r="L29" s="30" t="s">
        <v>75</v>
      </c>
      <c r="M29" s="30" t="s">
        <v>76</v>
      </c>
      <c r="N29" s="31" t="s">
        <v>77</v>
      </c>
      <c r="O29" s="37" t="s">
        <v>78</v>
      </c>
    </row>
    <row r="30" spans="3:15">
      <c r="D30" s="42"/>
      <c r="E30" s="42"/>
      <c r="F30" s="42"/>
      <c r="G30" s="42"/>
      <c r="H30" s="43">
        <f>7%*N14</f>
        <v>162975.40000000002</v>
      </c>
      <c r="K30" s="48"/>
      <c r="L30" s="30" t="s">
        <v>79</v>
      </c>
      <c r="M30" s="30" t="s">
        <v>80</v>
      </c>
      <c r="N30" s="31" t="s">
        <v>81</v>
      </c>
      <c r="O30" s="37" t="s">
        <v>82</v>
      </c>
    </row>
  </sheetData>
  <mergeCells count="9">
    <mergeCell ref="L21:M21"/>
    <mergeCell ref="K23:K30"/>
    <mergeCell ref="C1:H1"/>
    <mergeCell ref="C13:H13"/>
    <mergeCell ref="K13:N13"/>
    <mergeCell ref="K14:M14"/>
    <mergeCell ref="K15:M15"/>
    <mergeCell ref="K16:M16"/>
    <mergeCell ref="K20:O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dcterms:created xsi:type="dcterms:W3CDTF">2020-11-29T19:42:05Z</dcterms:created>
  <dcterms:modified xsi:type="dcterms:W3CDTF">2020-11-29T19:49:28Z</dcterms:modified>
</cp:coreProperties>
</file>