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Aplicaciones informáticas para la gestión administrativa\Actividad 10_Condicional\"/>
    </mc:Choice>
  </mc:AlternateContent>
  <xr:revisionPtr revIDLastSave="0" documentId="13_ncr:1_{2ABA9870-5893-493B-A77A-EA0620FDB46B}" xr6:coauthVersionLast="45" xr6:coauthVersionMax="45" xr10:uidLastSave="{00000000-0000-0000-0000-000000000000}"/>
  <bookViews>
    <workbookView xWindow="-120" yWindow="-120" windowWidth="20730" windowHeight="11160" xr2:uid="{7C2228F0-3663-4B8D-A752-8F90F80445AB}"/>
  </bookViews>
  <sheets>
    <sheet name="Plan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8" i="1"/>
  <c r="N11" i="1" l="1"/>
  <c r="O11" i="1" s="1"/>
  <c r="N15" i="1"/>
  <c r="O15" i="1" s="1"/>
  <c r="N19" i="1"/>
  <c r="O19" i="1" s="1"/>
  <c r="N23" i="1"/>
  <c r="O23" i="1" s="1"/>
  <c r="N27" i="1"/>
  <c r="O27" i="1" s="1"/>
  <c r="N31" i="1"/>
  <c r="O31" i="1" s="1"/>
  <c r="N35" i="1"/>
  <c r="O35" i="1" s="1"/>
  <c r="N39" i="1"/>
  <c r="O39" i="1" s="1"/>
  <c r="N43" i="1"/>
  <c r="O43" i="1" s="1"/>
  <c r="N47" i="1"/>
  <c r="O47" i="1" s="1"/>
  <c r="N51" i="1"/>
  <c r="O51" i="1" s="1"/>
  <c r="N55" i="1"/>
  <c r="O55" i="1" s="1"/>
  <c r="N59" i="1"/>
  <c r="O59" i="1" s="1"/>
  <c r="N63" i="1"/>
  <c r="O63" i="1" s="1"/>
  <c r="N8" i="1"/>
  <c r="O8" i="1" s="1"/>
  <c r="M9" i="1"/>
  <c r="N9" i="1" s="1"/>
  <c r="O9" i="1" s="1"/>
  <c r="M10" i="1"/>
  <c r="N10" i="1" s="1"/>
  <c r="O10" i="1" s="1"/>
  <c r="M11" i="1"/>
  <c r="M12" i="1"/>
  <c r="N12" i="1" s="1"/>
  <c r="O12" i="1" s="1"/>
  <c r="M13" i="1"/>
  <c r="N13" i="1" s="1"/>
  <c r="O13" i="1" s="1"/>
  <c r="M14" i="1"/>
  <c r="N14" i="1" s="1"/>
  <c r="O14" i="1" s="1"/>
  <c r="M15" i="1"/>
  <c r="M16" i="1"/>
  <c r="N16" i="1" s="1"/>
  <c r="O16" i="1" s="1"/>
  <c r="M17" i="1"/>
  <c r="N17" i="1" s="1"/>
  <c r="O17" i="1" s="1"/>
  <c r="M18" i="1"/>
  <c r="N18" i="1" s="1"/>
  <c r="O18" i="1" s="1"/>
  <c r="M19" i="1"/>
  <c r="M20" i="1"/>
  <c r="N20" i="1" s="1"/>
  <c r="O20" i="1" s="1"/>
  <c r="M21" i="1"/>
  <c r="N21" i="1" s="1"/>
  <c r="O21" i="1" s="1"/>
  <c r="M22" i="1"/>
  <c r="N22" i="1" s="1"/>
  <c r="O22" i="1" s="1"/>
  <c r="M23" i="1"/>
  <c r="M24" i="1"/>
  <c r="N24" i="1" s="1"/>
  <c r="O24" i="1" s="1"/>
  <c r="M25" i="1"/>
  <c r="N25" i="1" s="1"/>
  <c r="O25" i="1" s="1"/>
  <c r="M26" i="1"/>
  <c r="N26" i="1" s="1"/>
  <c r="O26" i="1" s="1"/>
  <c r="M27" i="1"/>
  <c r="M28" i="1"/>
  <c r="N28" i="1" s="1"/>
  <c r="O28" i="1" s="1"/>
  <c r="M29" i="1"/>
  <c r="N29" i="1" s="1"/>
  <c r="O29" i="1" s="1"/>
  <c r="M30" i="1"/>
  <c r="N30" i="1" s="1"/>
  <c r="O30" i="1" s="1"/>
  <c r="M31" i="1"/>
  <c r="M32" i="1"/>
  <c r="N32" i="1" s="1"/>
  <c r="O32" i="1" s="1"/>
  <c r="M33" i="1"/>
  <c r="N33" i="1" s="1"/>
  <c r="O33" i="1" s="1"/>
  <c r="M34" i="1"/>
  <c r="N34" i="1" s="1"/>
  <c r="O34" i="1" s="1"/>
  <c r="M35" i="1"/>
  <c r="M36" i="1"/>
  <c r="N36" i="1" s="1"/>
  <c r="O36" i="1" s="1"/>
  <c r="M37" i="1"/>
  <c r="N37" i="1" s="1"/>
  <c r="O37" i="1" s="1"/>
  <c r="M38" i="1"/>
  <c r="N38" i="1" s="1"/>
  <c r="O38" i="1" s="1"/>
  <c r="M39" i="1"/>
  <c r="M40" i="1"/>
  <c r="N40" i="1" s="1"/>
  <c r="O40" i="1" s="1"/>
  <c r="M41" i="1"/>
  <c r="N41" i="1" s="1"/>
  <c r="O41" i="1" s="1"/>
  <c r="M42" i="1"/>
  <c r="N42" i="1" s="1"/>
  <c r="O42" i="1" s="1"/>
  <c r="M43" i="1"/>
  <c r="M44" i="1"/>
  <c r="N44" i="1" s="1"/>
  <c r="O44" i="1" s="1"/>
  <c r="M45" i="1"/>
  <c r="N45" i="1" s="1"/>
  <c r="O45" i="1" s="1"/>
  <c r="M46" i="1"/>
  <c r="N46" i="1" s="1"/>
  <c r="O46" i="1" s="1"/>
  <c r="M47" i="1"/>
  <c r="M48" i="1"/>
  <c r="N48" i="1" s="1"/>
  <c r="O48" i="1" s="1"/>
  <c r="M49" i="1"/>
  <c r="N49" i="1" s="1"/>
  <c r="O49" i="1" s="1"/>
  <c r="M50" i="1"/>
  <c r="N50" i="1" s="1"/>
  <c r="O50" i="1" s="1"/>
  <c r="M51" i="1"/>
  <c r="M52" i="1"/>
  <c r="N52" i="1" s="1"/>
  <c r="O52" i="1" s="1"/>
  <c r="M53" i="1"/>
  <c r="N53" i="1" s="1"/>
  <c r="O53" i="1" s="1"/>
  <c r="M54" i="1"/>
  <c r="N54" i="1" s="1"/>
  <c r="O54" i="1" s="1"/>
  <c r="M55" i="1"/>
  <c r="M56" i="1"/>
  <c r="N56" i="1" s="1"/>
  <c r="O56" i="1" s="1"/>
  <c r="M57" i="1"/>
  <c r="N57" i="1" s="1"/>
  <c r="O57" i="1" s="1"/>
  <c r="M58" i="1"/>
  <c r="N58" i="1" s="1"/>
  <c r="O58" i="1" s="1"/>
  <c r="M59" i="1"/>
  <c r="M60" i="1"/>
  <c r="N60" i="1" s="1"/>
  <c r="O60" i="1" s="1"/>
  <c r="M61" i="1"/>
  <c r="N61" i="1" s="1"/>
  <c r="O61" i="1" s="1"/>
  <c r="M62" i="1"/>
  <c r="N62" i="1" s="1"/>
  <c r="O62" i="1" s="1"/>
  <c r="M63" i="1"/>
  <c r="M64" i="1"/>
  <c r="N64" i="1" s="1"/>
  <c r="O64" i="1" s="1"/>
  <c r="M65" i="1"/>
  <c r="N65" i="1" s="1"/>
  <c r="O65" i="1" s="1"/>
  <c r="M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8" i="1"/>
</calcChain>
</file>

<file path=xl/sharedStrings.xml><?xml version="1.0" encoding="utf-8"?>
<sst xmlns="http://schemas.openxmlformats.org/spreadsheetml/2006/main" count="315" uniqueCount="74">
  <si>
    <t>Listado de Clientes Mes de Junio</t>
  </si>
  <si>
    <t>Nombre</t>
  </si>
  <si>
    <t>Género</t>
  </si>
  <si>
    <t>Descuento</t>
  </si>
  <si>
    <t>Moreno</t>
  </si>
  <si>
    <t>Fariña</t>
  </si>
  <si>
    <t>José Marín</t>
  </si>
  <si>
    <t>Porral</t>
  </si>
  <si>
    <t>Glaz</t>
  </si>
  <si>
    <t>María Flavia</t>
  </si>
  <si>
    <t>Quiroz</t>
  </si>
  <si>
    <t>Lupinacci</t>
  </si>
  <si>
    <t>Natalia Edhit</t>
  </si>
  <si>
    <t>Ricotti</t>
  </si>
  <si>
    <t>Maercovich</t>
  </si>
  <si>
    <t>Hernán Mariano</t>
  </si>
  <si>
    <t>Sánchez</t>
  </si>
  <si>
    <t>Pagano</t>
  </si>
  <si>
    <t>Nancy Noemí</t>
  </si>
  <si>
    <t>Santamarina</t>
  </si>
  <si>
    <t>Marcelo Luis</t>
  </si>
  <si>
    <t>Suárez</t>
  </si>
  <si>
    <t>Karina</t>
  </si>
  <si>
    <t>Travaglini</t>
  </si>
  <si>
    <t>Gabriela Lucía</t>
  </si>
  <si>
    <t>Zanzi</t>
  </si>
  <si>
    <t>Andrea Viviana</t>
  </si>
  <si>
    <t>Canepa</t>
  </si>
  <si>
    <t>Sandra Noemí</t>
  </si>
  <si>
    <t>Fasolino</t>
  </si>
  <si>
    <t>Juan José</t>
  </si>
  <si>
    <t>Guellin</t>
  </si>
  <si>
    <t>Silvia Beatriz</t>
  </si>
  <si>
    <t>Iurman</t>
  </si>
  <si>
    <t>Marta Andrea</t>
  </si>
  <si>
    <t>Payassian</t>
  </si>
  <si>
    <t>Sergio Oscar</t>
  </si>
  <si>
    <t>Rodríguez</t>
  </si>
  <si>
    <t>Graciela Karina</t>
  </si>
  <si>
    <t>Apellido Paterno</t>
  </si>
  <si>
    <t>Apellido Materno</t>
  </si>
  <si>
    <t>M</t>
  </si>
  <si>
    <t>F</t>
  </si>
  <si>
    <t>Comuna</t>
  </si>
  <si>
    <t>Fecha de Compra</t>
  </si>
  <si>
    <t>PUDAHUEL</t>
  </si>
  <si>
    <t>ESTACION CENTRAL</t>
  </si>
  <si>
    <t>PUENTE ALTO</t>
  </si>
  <si>
    <t>LA GRANJA</t>
  </si>
  <si>
    <t>SAN RAMON</t>
  </si>
  <si>
    <t>PEDRO AGUIRRE C</t>
  </si>
  <si>
    <t>MAIPU</t>
  </si>
  <si>
    <t>EL BOSQUE</t>
  </si>
  <si>
    <t>LA FLORIDA</t>
  </si>
  <si>
    <t>PEÑALOLEN</t>
  </si>
  <si>
    <t>SAN JOAQUIN</t>
  </si>
  <si>
    <t>QUINTA NORMAL</t>
  </si>
  <si>
    <t>INDEPENDENCIA</t>
  </si>
  <si>
    <t>LO ESPEJO</t>
  </si>
  <si>
    <t>LA CISTERNA</t>
  </si>
  <si>
    <t>Compra Total US$</t>
  </si>
  <si>
    <t>IVA</t>
  </si>
  <si>
    <t>Valor Dólar</t>
  </si>
  <si>
    <t>Plazo de pago (ds)</t>
  </si>
  <si>
    <t>Categoría Cliente</t>
  </si>
  <si>
    <t>Forma de Pago Ofrecida</t>
  </si>
  <si>
    <t>1.      Aplica formatos como: Negrita, Bordes, Color de Relleno a la planilla de cálculo.</t>
  </si>
  <si>
    <t>2.      En la columna Categoría Cliente, aplica función para: Si la “Compra Total US$” es mayor o igual a US$1.000, entonces la categoría es “Mayorista” de lo contrario “Minorista”</t>
  </si>
  <si>
    <t>3.      En la columna Forma de Pago Ofrecida, si la categoría del cliente es “Mayorista”, entonces la forma de pago es “Crédito”, de lo contrario “Contado”</t>
  </si>
  <si>
    <t>6.      Agrega una columna para calcular el total a pagar.</t>
  </si>
  <si>
    <t>Total a Pagar</t>
  </si>
  <si>
    <t>4.      Agrega una columna “Descuento” donde, si el cliente es Mayorista y además el Plazo de Pago es menor o igual a 30 días, se le aplica un descuento de 5%.</t>
  </si>
  <si>
    <t>5.      Agrega una columna al final para calcular el IVA, considera la celda F2 con el valor del impuesto.</t>
  </si>
  <si>
    <t>7.      Agrega una columna para calcular el Total a Pagar en Pesos, considera el valor del dólar de la Celda F3, redondea a cero decimales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</si>
</sst>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_ &quot;$&quot;* #,##0.0_ ;_ &quot;$&quot;* \-#,##0.0_ ;_ &quot;$&quot;* &quot;-&quot;_ ;_ @_ "/>
    <numFmt numFmtId="165" formatCode="_ &quot;$&quot;* #,##0.0_ ;_ &quot;$&quot;* \-#,##0.0_ ;_ &quot;$&quot;* &quot;-&quot;?_ ;_ @_ 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1" fontId="0" fillId="0" borderId="1" xfId="1" applyFont="1" applyBorder="1"/>
    <xf numFmtId="9" fontId="0" fillId="0" borderId="1" xfId="0" applyNumberFormat="1" applyBorder="1"/>
    <xf numFmtId="0" fontId="3" fillId="0" borderId="0" xfId="0" applyFont="1" applyFill="1" applyBorder="1" applyAlignment="1"/>
    <xf numFmtId="0" fontId="1" fillId="0" borderId="1" xfId="0" applyFont="1" applyFill="1" applyBorder="1" applyAlignment="1"/>
    <xf numFmtId="0" fontId="3" fillId="0" borderId="1" xfId="0" applyFont="1" applyFill="1" applyBorder="1" applyAlignment="1"/>
    <xf numFmtId="14" fontId="3" fillId="0" borderId="1" xfId="0" applyNumberFormat="1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/>
    <xf numFmtId="165" fontId="0" fillId="0" borderId="1" xfId="0" applyNumberFormat="1" applyBorder="1"/>
    <xf numFmtId="0" fontId="6" fillId="2" borderId="0" xfId="0" applyFont="1" applyFill="1" applyBorder="1" applyAlignment="1">
      <alignment horizont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B476-70F9-471C-AD53-4C0EE2DDCCB0}">
  <dimension ref="B2:O75"/>
  <sheetViews>
    <sheetView showGridLines="0" tabSelected="1" zoomScale="70" zoomScaleNormal="70" workbookViewId="0">
      <pane xSplit="1" ySplit="9" topLeftCell="B55" activePane="bottomRight" state="frozen"/>
      <selection pane="topRight" activeCell="B1" sqref="B1"/>
      <selection pane="bottomLeft" activeCell="A10" sqref="A10"/>
      <selection pane="bottomRight" activeCell="L8" sqref="L8:L65"/>
    </sheetView>
  </sheetViews>
  <sheetFormatPr baseColWidth="10" defaultRowHeight="15" x14ac:dyDescent="0.25"/>
  <cols>
    <col min="2" max="2" width="15.42578125" customWidth="1"/>
    <col min="3" max="3" width="17.140625" bestFit="1" customWidth="1"/>
    <col min="4" max="4" width="15.140625" bestFit="1" customWidth="1"/>
    <col min="5" max="5" width="11.5703125" bestFit="1" customWidth="1"/>
    <col min="6" max="6" width="18.28515625" bestFit="1" customWidth="1"/>
    <col min="7" max="7" width="17.85546875" customWidth="1"/>
    <col min="8" max="9" width="18.28515625" bestFit="1" customWidth="1"/>
    <col min="10" max="10" width="19.42578125" customWidth="1"/>
    <col min="11" max="11" width="15.42578125" bestFit="1" customWidth="1"/>
    <col min="15" max="15" width="14.5703125" bestFit="1" customWidth="1"/>
  </cols>
  <sheetData>
    <row r="2" spans="2:15" x14ac:dyDescent="0.25">
      <c r="E2" s="1" t="s">
        <v>61</v>
      </c>
      <c r="F2" s="3">
        <v>0.19</v>
      </c>
      <c r="H2" s="2" t="s">
        <v>3</v>
      </c>
      <c r="I2" s="3">
        <v>0.05</v>
      </c>
    </row>
    <row r="3" spans="2:15" x14ac:dyDescent="0.25">
      <c r="E3" s="1" t="s">
        <v>62</v>
      </c>
      <c r="F3" s="1">
        <v>805.34</v>
      </c>
    </row>
    <row r="5" spans="2:15" ht="21" x14ac:dyDescent="0.35"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2:15" x14ac:dyDescent="0.25">
      <c r="B6" s="4"/>
      <c r="C6" s="4"/>
      <c r="D6" s="4"/>
      <c r="E6" s="4"/>
      <c r="F6" s="4"/>
      <c r="G6" s="4"/>
      <c r="H6" s="4"/>
      <c r="I6" s="4"/>
      <c r="J6" s="4"/>
    </row>
    <row r="7" spans="2:15" ht="47.25" customHeight="1" x14ac:dyDescent="0.25">
      <c r="B7" s="8" t="s">
        <v>39</v>
      </c>
      <c r="C7" s="8" t="s">
        <v>40</v>
      </c>
      <c r="D7" s="8" t="s">
        <v>1</v>
      </c>
      <c r="E7" s="8" t="s">
        <v>2</v>
      </c>
      <c r="F7" s="8" t="s">
        <v>43</v>
      </c>
      <c r="G7" s="8" t="s">
        <v>44</v>
      </c>
      <c r="H7" s="8" t="s">
        <v>63</v>
      </c>
      <c r="I7" s="8" t="s">
        <v>60</v>
      </c>
      <c r="J7" s="8" t="s">
        <v>64</v>
      </c>
      <c r="K7" s="8" t="s">
        <v>65</v>
      </c>
      <c r="L7" s="8" t="s">
        <v>3</v>
      </c>
      <c r="M7" s="8" t="s">
        <v>61</v>
      </c>
      <c r="N7" s="8" t="s">
        <v>70</v>
      </c>
      <c r="O7" s="8" t="s">
        <v>70</v>
      </c>
    </row>
    <row r="8" spans="2:15" x14ac:dyDescent="0.25">
      <c r="B8" s="5" t="s">
        <v>4</v>
      </c>
      <c r="C8" s="5" t="s">
        <v>5</v>
      </c>
      <c r="D8" s="5" t="s">
        <v>6</v>
      </c>
      <c r="E8" s="5" t="s">
        <v>41</v>
      </c>
      <c r="F8" s="6" t="s">
        <v>45</v>
      </c>
      <c r="G8" s="7">
        <v>43872</v>
      </c>
      <c r="H8" s="6">
        <v>30</v>
      </c>
      <c r="I8" s="9">
        <v>785</v>
      </c>
      <c r="J8" s="6" t="str">
        <f>IF(I8&gt;=1000,"Mayorista","Minorista")</f>
        <v>Minorista</v>
      </c>
      <c r="K8" s="1" t="str">
        <f>IF(J8="Mayorista","Crédito","Contado")</f>
        <v>Contado</v>
      </c>
      <c r="L8" s="10">
        <f>IF(AND(J8="Mayorista",H8&lt;=30),$I$2,0)*I8</f>
        <v>0</v>
      </c>
      <c r="M8" s="10">
        <f>(I8-L8)*$F$2</f>
        <v>149.15</v>
      </c>
      <c r="N8" s="10">
        <f>I8-L8+M8</f>
        <v>934.15</v>
      </c>
      <c r="O8" s="10">
        <f>N8*$F$3</f>
        <v>752308.36100000003</v>
      </c>
    </row>
    <row r="9" spans="2:15" x14ac:dyDescent="0.25">
      <c r="B9" s="5" t="s">
        <v>7</v>
      </c>
      <c r="C9" s="5" t="s">
        <v>8</v>
      </c>
      <c r="D9" s="5" t="s">
        <v>9</v>
      </c>
      <c r="E9" s="5" t="s">
        <v>42</v>
      </c>
      <c r="F9" s="6" t="s">
        <v>46</v>
      </c>
      <c r="G9" s="7">
        <v>43841</v>
      </c>
      <c r="H9" s="6">
        <v>90</v>
      </c>
      <c r="I9" s="9">
        <v>1580</v>
      </c>
      <c r="J9" s="6" t="str">
        <f t="shared" ref="J9:J65" si="0">IF(I9&gt;=1000,"Mayorista","Minorista")</f>
        <v>Mayorista</v>
      </c>
      <c r="K9" s="1" t="str">
        <f t="shared" ref="K9:K65" si="1">IF(J9="Mayorista","Crédito","Contado")</f>
        <v>Crédito</v>
      </c>
      <c r="L9" s="10">
        <f t="shared" ref="L9:L65" si="2">IF(AND(J9="Mayorista",H9&lt;=30),$I$2,0)*I9</f>
        <v>0</v>
      </c>
      <c r="M9" s="10">
        <f t="shared" ref="M9:M65" si="3">(I9-L9)*$F$2</f>
        <v>300.2</v>
      </c>
      <c r="N9" s="10">
        <f t="shared" ref="N9:N65" si="4">I9-L9+M9</f>
        <v>1880.2</v>
      </c>
      <c r="O9" s="10">
        <f t="shared" ref="O9:O65" si="5">N9*$F$3</f>
        <v>1514200.2680000002</v>
      </c>
    </row>
    <row r="10" spans="2:15" x14ac:dyDescent="0.25">
      <c r="B10" s="5" t="s">
        <v>10</v>
      </c>
      <c r="C10" s="5" t="s">
        <v>11</v>
      </c>
      <c r="D10" s="5" t="s">
        <v>12</v>
      </c>
      <c r="E10" s="5" t="s">
        <v>42</v>
      </c>
      <c r="F10" s="6" t="s">
        <v>47</v>
      </c>
      <c r="G10" s="7">
        <v>43824</v>
      </c>
      <c r="H10" s="6">
        <v>60</v>
      </c>
      <c r="I10" s="9">
        <v>1838</v>
      </c>
      <c r="J10" s="6" t="str">
        <f t="shared" si="0"/>
        <v>Mayorista</v>
      </c>
      <c r="K10" s="1" t="str">
        <f t="shared" si="1"/>
        <v>Crédito</v>
      </c>
      <c r="L10" s="10">
        <f t="shared" si="2"/>
        <v>0</v>
      </c>
      <c r="M10" s="10">
        <f t="shared" si="3"/>
        <v>349.22</v>
      </c>
      <c r="N10" s="10">
        <f t="shared" si="4"/>
        <v>2187.2200000000003</v>
      </c>
      <c r="O10" s="10">
        <f t="shared" si="5"/>
        <v>1761455.7548000002</v>
      </c>
    </row>
    <row r="11" spans="2:15" x14ac:dyDescent="0.25">
      <c r="B11" s="5" t="s">
        <v>13</v>
      </c>
      <c r="C11" s="5" t="s">
        <v>14</v>
      </c>
      <c r="D11" s="5" t="s">
        <v>15</v>
      </c>
      <c r="E11" s="5" t="s">
        <v>41</v>
      </c>
      <c r="F11" s="6" t="s">
        <v>48</v>
      </c>
      <c r="G11" s="7">
        <v>43836</v>
      </c>
      <c r="H11" s="6">
        <v>30</v>
      </c>
      <c r="I11" s="9">
        <v>457</v>
      </c>
      <c r="J11" s="6" t="str">
        <f t="shared" si="0"/>
        <v>Minorista</v>
      </c>
      <c r="K11" s="1" t="str">
        <f t="shared" si="1"/>
        <v>Contado</v>
      </c>
      <c r="L11" s="10">
        <f t="shared" si="2"/>
        <v>0</v>
      </c>
      <c r="M11" s="10">
        <f t="shared" si="3"/>
        <v>86.83</v>
      </c>
      <c r="N11" s="10">
        <f t="shared" si="4"/>
        <v>543.83000000000004</v>
      </c>
      <c r="O11" s="10">
        <f t="shared" si="5"/>
        <v>437968.05220000003</v>
      </c>
    </row>
    <row r="12" spans="2:15" x14ac:dyDescent="0.25">
      <c r="B12" s="5" t="s">
        <v>16</v>
      </c>
      <c r="C12" s="5" t="s">
        <v>17</v>
      </c>
      <c r="D12" s="5" t="s">
        <v>18</v>
      </c>
      <c r="E12" s="5" t="s">
        <v>42</v>
      </c>
      <c r="F12" s="6" t="s">
        <v>49</v>
      </c>
      <c r="G12" s="7">
        <v>43866</v>
      </c>
      <c r="H12" s="6">
        <v>90</v>
      </c>
      <c r="I12" s="9">
        <v>1614</v>
      </c>
      <c r="J12" s="6" t="str">
        <f t="shared" si="0"/>
        <v>Mayorista</v>
      </c>
      <c r="K12" s="1" t="str">
        <f t="shared" si="1"/>
        <v>Crédito</v>
      </c>
      <c r="L12" s="10">
        <f t="shared" si="2"/>
        <v>0</v>
      </c>
      <c r="M12" s="10">
        <f t="shared" si="3"/>
        <v>306.66000000000003</v>
      </c>
      <c r="N12" s="10">
        <f t="shared" si="4"/>
        <v>1920.66</v>
      </c>
      <c r="O12" s="10">
        <f t="shared" si="5"/>
        <v>1546784.3244</v>
      </c>
    </row>
    <row r="13" spans="2:15" x14ac:dyDescent="0.25">
      <c r="B13" s="5" t="s">
        <v>19</v>
      </c>
      <c r="C13" s="5" t="s">
        <v>4</v>
      </c>
      <c r="D13" s="5" t="s">
        <v>20</v>
      </c>
      <c r="E13" s="5" t="s">
        <v>41</v>
      </c>
      <c r="F13" s="6" t="s">
        <v>50</v>
      </c>
      <c r="G13" s="7">
        <v>43873</v>
      </c>
      <c r="H13" s="5">
        <v>30</v>
      </c>
      <c r="I13" s="9">
        <v>1852</v>
      </c>
      <c r="J13" s="6" t="str">
        <f t="shared" si="0"/>
        <v>Mayorista</v>
      </c>
      <c r="K13" s="1" t="str">
        <f t="shared" si="1"/>
        <v>Crédito</v>
      </c>
      <c r="L13" s="10">
        <f t="shared" si="2"/>
        <v>92.600000000000009</v>
      </c>
      <c r="M13" s="10">
        <f t="shared" si="3"/>
        <v>334.286</v>
      </c>
      <c r="N13" s="10">
        <f t="shared" si="4"/>
        <v>2093.6860000000001</v>
      </c>
      <c r="O13" s="10">
        <f t="shared" si="5"/>
        <v>1686129.0832400003</v>
      </c>
    </row>
    <row r="14" spans="2:15" x14ac:dyDescent="0.25">
      <c r="B14" s="5" t="s">
        <v>21</v>
      </c>
      <c r="C14" s="5" t="s">
        <v>7</v>
      </c>
      <c r="D14" s="5" t="s">
        <v>22</v>
      </c>
      <c r="E14" s="5" t="s">
        <v>42</v>
      </c>
      <c r="F14" s="6" t="s">
        <v>51</v>
      </c>
      <c r="G14" s="7">
        <v>43910</v>
      </c>
      <c r="H14" s="6">
        <v>30</v>
      </c>
      <c r="I14" s="9">
        <v>374</v>
      </c>
      <c r="J14" s="6" t="str">
        <f t="shared" si="0"/>
        <v>Minorista</v>
      </c>
      <c r="K14" s="1" t="str">
        <f t="shared" si="1"/>
        <v>Contado</v>
      </c>
      <c r="L14" s="10">
        <f t="shared" si="2"/>
        <v>0</v>
      </c>
      <c r="M14" s="10">
        <f t="shared" si="3"/>
        <v>71.06</v>
      </c>
      <c r="N14" s="10">
        <f t="shared" si="4"/>
        <v>445.06</v>
      </c>
      <c r="O14" s="10">
        <f t="shared" si="5"/>
        <v>358424.62040000001</v>
      </c>
    </row>
    <row r="15" spans="2:15" x14ac:dyDescent="0.25">
      <c r="B15" s="5" t="s">
        <v>23</v>
      </c>
      <c r="C15" s="5" t="s">
        <v>10</v>
      </c>
      <c r="D15" s="5" t="s">
        <v>24</v>
      </c>
      <c r="E15" s="5" t="s">
        <v>42</v>
      </c>
      <c r="F15" s="6" t="s">
        <v>52</v>
      </c>
      <c r="G15" s="7">
        <v>43838</v>
      </c>
      <c r="H15" s="6">
        <v>30</v>
      </c>
      <c r="I15" s="9">
        <v>372</v>
      </c>
      <c r="J15" s="6" t="str">
        <f t="shared" si="0"/>
        <v>Minorista</v>
      </c>
      <c r="K15" s="1" t="str">
        <f t="shared" si="1"/>
        <v>Contado</v>
      </c>
      <c r="L15" s="10">
        <f t="shared" si="2"/>
        <v>0</v>
      </c>
      <c r="M15" s="10">
        <f t="shared" si="3"/>
        <v>70.680000000000007</v>
      </c>
      <c r="N15" s="10">
        <f t="shared" si="4"/>
        <v>442.68</v>
      </c>
      <c r="O15" s="10">
        <f t="shared" si="5"/>
        <v>356507.91120000003</v>
      </c>
    </row>
    <row r="16" spans="2:15" x14ac:dyDescent="0.25">
      <c r="B16" s="5" t="s">
        <v>25</v>
      </c>
      <c r="C16" s="5" t="s">
        <v>13</v>
      </c>
      <c r="D16" s="5" t="s">
        <v>26</v>
      </c>
      <c r="E16" s="5" t="s">
        <v>42</v>
      </c>
      <c r="F16" s="6" t="s">
        <v>53</v>
      </c>
      <c r="G16" s="7">
        <v>43716</v>
      </c>
      <c r="H16" s="6">
        <v>90</v>
      </c>
      <c r="I16" s="9">
        <v>1738</v>
      </c>
      <c r="J16" s="6" t="str">
        <f t="shared" si="0"/>
        <v>Mayorista</v>
      </c>
      <c r="K16" s="1" t="str">
        <f t="shared" si="1"/>
        <v>Crédito</v>
      </c>
      <c r="L16" s="10">
        <f t="shared" si="2"/>
        <v>0</v>
      </c>
      <c r="M16" s="10">
        <f t="shared" si="3"/>
        <v>330.22</v>
      </c>
      <c r="N16" s="10">
        <f t="shared" si="4"/>
        <v>2068.2200000000003</v>
      </c>
      <c r="O16" s="10">
        <f t="shared" si="5"/>
        <v>1665620.2948000003</v>
      </c>
    </row>
    <row r="17" spans="2:15" x14ac:dyDescent="0.25">
      <c r="B17" s="5" t="s">
        <v>27</v>
      </c>
      <c r="C17" s="5" t="s">
        <v>16</v>
      </c>
      <c r="D17" s="5" t="s">
        <v>28</v>
      </c>
      <c r="E17" s="5" t="s">
        <v>42</v>
      </c>
      <c r="F17" s="6" t="s">
        <v>54</v>
      </c>
      <c r="G17" s="7">
        <v>44029</v>
      </c>
      <c r="H17" s="6">
        <v>60</v>
      </c>
      <c r="I17" s="9">
        <v>1761</v>
      </c>
      <c r="J17" s="6" t="str">
        <f t="shared" si="0"/>
        <v>Mayorista</v>
      </c>
      <c r="K17" s="1" t="str">
        <f t="shared" si="1"/>
        <v>Crédito</v>
      </c>
      <c r="L17" s="10">
        <f t="shared" si="2"/>
        <v>0</v>
      </c>
      <c r="M17" s="10">
        <f t="shared" si="3"/>
        <v>334.59000000000003</v>
      </c>
      <c r="N17" s="10">
        <f t="shared" si="4"/>
        <v>2095.59</v>
      </c>
      <c r="O17" s="10">
        <f t="shared" si="5"/>
        <v>1687662.4506000001</v>
      </c>
    </row>
    <row r="18" spans="2:15" x14ac:dyDescent="0.25">
      <c r="B18" s="5" t="s">
        <v>29</v>
      </c>
      <c r="C18" s="5" t="s">
        <v>19</v>
      </c>
      <c r="D18" s="5" t="s">
        <v>30</v>
      </c>
      <c r="E18" s="5" t="s">
        <v>41</v>
      </c>
      <c r="F18" s="6" t="s">
        <v>55</v>
      </c>
      <c r="G18" s="7">
        <v>44028</v>
      </c>
      <c r="H18" s="6">
        <v>30</v>
      </c>
      <c r="I18" s="9">
        <v>317</v>
      </c>
      <c r="J18" s="6" t="str">
        <f t="shared" si="0"/>
        <v>Minorista</v>
      </c>
      <c r="K18" s="1" t="str">
        <f t="shared" si="1"/>
        <v>Contado</v>
      </c>
      <c r="L18" s="10">
        <f t="shared" si="2"/>
        <v>0</v>
      </c>
      <c r="M18" s="10">
        <f t="shared" si="3"/>
        <v>60.230000000000004</v>
      </c>
      <c r="N18" s="10">
        <f t="shared" si="4"/>
        <v>377.23</v>
      </c>
      <c r="O18" s="10">
        <f t="shared" si="5"/>
        <v>303798.40820000001</v>
      </c>
    </row>
    <row r="19" spans="2:15" x14ac:dyDescent="0.25">
      <c r="B19" s="5" t="s">
        <v>31</v>
      </c>
      <c r="C19" s="5" t="s">
        <v>21</v>
      </c>
      <c r="D19" s="5" t="s">
        <v>32</v>
      </c>
      <c r="E19" s="5" t="s">
        <v>42</v>
      </c>
      <c r="F19" s="6" t="s">
        <v>56</v>
      </c>
      <c r="G19" s="7">
        <v>43715</v>
      </c>
      <c r="H19" s="6">
        <v>90</v>
      </c>
      <c r="I19" s="9">
        <v>1313</v>
      </c>
      <c r="J19" s="6" t="str">
        <f t="shared" si="0"/>
        <v>Mayorista</v>
      </c>
      <c r="K19" s="1" t="str">
        <f t="shared" si="1"/>
        <v>Crédito</v>
      </c>
      <c r="L19" s="10">
        <f t="shared" si="2"/>
        <v>0</v>
      </c>
      <c r="M19" s="10">
        <f t="shared" si="3"/>
        <v>249.47</v>
      </c>
      <c r="N19" s="10">
        <f t="shared" si="4"/>
        <v>1562.47</v>
      </c>
      <c r="O19" s="10">
        <f t="shared" si="5"/>
        <v>1258319.5898</v>
      </c>
    </row>
    <row r="20" spans="2:15" x14ac:dyDescent="0.25">
      <c r="B20" s="5" t="s">
        <v>33</v>
      </c>
      <c r="C20" s="5" t="s">
        <v>23</v>
      </c>
      <c r="D20" s="5" t="s">
        <v>34</v>
      </c>
      <c r="E20" s="5" t="s">
        <v>42</v>
      </c>
      <c r="F20" s="6" t="s">
        <v>57</v>
      </c>
      <c r="G20" s="7">
        <v>43682</v>
      </c>
      <c r="H20" s="5">
        <v>30</v>
      </c>
      <c r="I20" s="9">
        <v>700</v>
      </c>
      <c r="J20" s="6" t="str">
        <f t="shared" si="0"/>
        <v>Minorista</v>
      </c>
      <c r="K20" s="1" t="str">
        <f t="shared" si="1"/>
        <v>Contado</v>
      </c>
      <c r="L20" s="10">
        <f t="shared" si="2"/>
        <v>0</v>
      </c>
      <c r="M20" s="10">
        <f t="shared" si="3"/>
        <v>133</v>
      </c>
      <c r="N20" s="10">
        <f t="shared" si="4"/>
        <v>833</v>
      </c>
      <c r="O20" s="10">
        <f t="shared" si="5"/>
        <v>670848.22</v>
      </c>
    </row>
    <row r="21" spans="2:15" x14ac:dyDescent="0.25">
      <c r="B21" s="5" t="s">
        <v>35</v>
      </c>
      <c r="C21" s="5" t="s">
        <v>25</v>
      </c>
      <c r="D21" s="5" t="s">
        <v>36</v>
      </c>
      <c r="E21" s="5" t="s">
        <v>41</v>
      </c>
      <c r="F21" s="6" t="s">
        <v>58</v>
      </c>
      <c r="G21" s="7">
        <v>43867</v>
      </c>
      <c r="H21" s="6">
        <v>30</v>
      </c>
      <c r="I21" s="9">
        <v>525</v>
      </c>
      <c r="J21" s="6" t="str">
        <f t="shared" si="0"/>
        <v>Minorista</v>
      </c>
      <c r="K21" s="1" t="str">
        <f t="shared" si="1"/>
        <v>Contado</v>
      </c>
      <c r="L21" s="10">
        <f t="shared" si="2"/>
        <v>0</v>
      </c>
      <c r="M21" s="10">
        <f t="shared" si="3"/>
        <v>99.75</v>
      </c>
      <c r="N21" s="10">
        <f t="shared" si="4"/>
        <v>624.75</v>
      </c>
      <c r="O21" s="10">
        <f t="shared" si="5"/>
        <v>503136.16500000004</v>
      </c>
    </row>
    <row r="22" spans="2:15" x14ac:dyDescent="0.25">
      <c r="B22" s="5" t="s">
        <v>37</v>
      </c>
      <c r="C22" s="5" t="s">
        <v>27</v>
      </c>
      <c r="D22" s="5" t="s">
        <v>38</v>
      </c>
      <c r="E22" s="5" t="s">
        <v>42</v>
      </c>
      <c r="F22" s="6" t="s">
        <v>59</v>
      </c>
      <c r="G22" s="7">
        <v>43705</v>
      </c>
      <c r="H22" s="6">
        <v>30</v>
      </c>
      <c r="I22" s="9">
        <v>386</v>
      </c>
      <c r="J22" s="6" t="str">
        <f t="shared" si="0"/>
        <v>Minorista</v>
      </c>
      <c r="K22" s="1" t="str">
        <f t="shared" si="1"/>
        <v>Contado</v>
      </c>
      <c r="L22" s="10">
        <f t="shared" si="2"/>
        <v>0</v>
      </c>
      <c r="M22" s="10">
        <f t="shared" si="3"/>
        <v>73.34</v>
      </c>
      <c r="N22" s="10">
        <f t="shared" si="4"/>
        <v>459.34000000000003</v>
      </c>
      <c r="O22" s="10">
        <f t="shared" si="5"/>
        <v>369924.87560000003</v>
      </c>
    </row>
    <row r="23" spans="2:15" x14ac:dyDescent="0.25">
      <c r="B23" s="5" t="s">
        <v>23</v>
      </c>
      <c r="C23" s="5" t="s">
        <v>10</v>
      </c>
      <c r="D23" s="5" t="s">
        <v>24</v>
      </c>
      <c r="E23" s="5" t="s">
        <v>42</v>
      </c>
      <c r="F23" s="6" t="s">
        <v>52</v>
      </c>
      <c r="G23" s="7">
        <v>43733</v>
      </c>
      <c r="H23" s="6">
        <v>90</v>
      </c>
      <c r="I23" s="9">
        <v>678</v>
      </c>
      <c r="J23" s="6" t="str">
        <f t="shared" si="0"/>
        <v>Minorista</v>
      </c>
      <c r="K23" s="1" t="str">
        <f t="shared" si="1"/>
        <v>Contado</v>
      </c>
      <c r="L23" s="10">
        <f t="shared" si="2"/>
        <v>0</v>
      </c>
      <c r="M23" s="10">
        <f t="shared" si="3"/>
        <v>128.82</v>
      </c>
      <c r="N23" s="10">
        <f t="shared" si="4"/>
        <v>806.81999999999994</v>
      </c>
      <c r="O23" s="10">
        <f t="shared" si="5"/>
        <v>649764.41879999998</v>
      </c>
    </row>
    <row r="24" spans="2:15" x14ac:dyDescent="0.25">
      <c r="B24" s="5" t="s">
        <v>25</v>
      </c>
      <c r="C24" s="5" t="s">
        <v>13</v>
      </c>
      <c r="D24" s="5" t="s">
        <v>26</v>
      </c>
      <c r="E24" s="5" t="s">
        <v>42</v>
      </c>
      <c r="F24" s="6" t="s">
        <v>53</v>
      </c>
      <c r="G24" s="7">
        <v>43892</v>
      </c>
      <c r="H24" s="6">
        <v>60</v>
      </c>
      <c r="I24" s="9">
        <v>646</v>
      </c>
      <c r="J24" s="6" t="str">
        <f t="shared" si="0"/>
        <v>Minorista</v>
      </c>
      <c r="K24" s="1" t="str">
        <f t="shared" si="1"/>
        <v>Contado</v>
      </c>
      <c r="L24" s="10">
        <f t="shared" si="2"/>
        <v>0</v>
      </c>
      <c r="M24" s="10">
        <f t="shared" si="3"/>
        <v>122.74</v>
      </c>
      <c r="N24" s="10">
        <f t="shared" si="4"/>
        <v>768.74</v>
      </c>
      <c r="O24" s="10">
        <f t="shared" si="5"/>
        <v>619097.07160000002</v>
      </c>
    </row>
    <row r="25" spans="2:15" x14ac:dyDescent="0.25">
      <c r="B25" s="5" t="s">
        <v>27</v>
      </c>
      <c r="C25" s="5" t="s">
        <v>16</v>
      </c>
      <c r="D25" s="5" t="s">
        <v>28</v>
      </c>
      <c r="E25" s="5" t="s">
        <v>42</v>
      </c>
      <c r="F25" s="6" t="s">
        <v>54</v>
      </c>
      <c r="G25" s="7">
        <v>43990</v>
      </c>
      <c r="H25" s="6">
        <v>30</v>
      </c>
      <c r="I25" s="9">
        <v>884</v>
      </c>
      <c r="J25" s="6" t="str">
        <f t="shared" si="0"/>
        <v>Minorista</v>
      </c>
      <c r="K25" s="1" t="str">
        <f t="shared" si="1"/>
        <v>Contado</v>
      </c>
      <c r="L25" s="10">
        <f t="shared" si="2"/>
        <v>0</v>
      </c>
      <c r="M25" s="10">
        <f t="shared" si="3"/>
        <v>167.96</v>
      </c>
      <c r="N25" s="10">
        <f t="shared" si="4"/>
        <v>1051.96</v>
      </c>
      <c r="O25" s="10">
        <f t="shared" si="5"/>
        <v>847185.46640000003</v>
      </c>
    </row>
    <row r="26" spans="2:15" x14ac:dyDescent="0.25">
      <c r="B26" s="5" t="s">
        <v>29</v>
      </c>
      <c r="C26" s="5" t="s">
        <v>19</v>
      </c>
      <c r="D26" s="5" t="s">
        <v>30</v>
      </c>
      <c r="E26" s="5" t="s">
        <v>41</v>
      </c>
      <c r="F26" s="6" t="s">
        <v>55</v>
      </c>
      <c r="G26" s="7">
        <v>44015</v>
      </c>
      <c r="H26" s="6">
        <v>90</v>
      </c>
      <c r="I26" s="9">
        <v>497</v>
      </c>
      <c r="J26" s="6" t="str">
        <f t="shared" si="0"/>
        <v>Minorista</v>
      </c>
      <c r="K26" s="1" t="str">
        <f t="shared" si="1"/>
        <v>Contado</v>
      </c>
      <c r="L26" s="10">
        <f t="shared" si="2"/>
        <v>0</v>
      </c>
      <c r="M26" s="10">
        <f t="shared" si="3"/>
        <v>94.43</v>
      </c>
      <c r="N26" s="10">
        <f t="shared" si="4"/>
        <v>591.43000000000006</v>
      </c>
      <c r="O26" s="10">
        <f t="shared" si="5"/>
        <v>476302.23620000004</v>
      </c>
    </row>
    <row r="27" spans="2:15" x14ac:dyDescent="0.25">
      <c r="B27" s="5" t="s">
        <v>31</v>
      </c>
      <c r="C27" s="5" t="s">
        <v>21</v>
      </c>
      <c r="D27" s="5" t="s">
        <v>32</v>
      </c>
      <c r="E27" s="5" t="s">
        <v>42</v>
      </c>
      <c r="F27" s="6" t="s">
        <v>56</v>
      </c>
      <c r="G27" s="7">
        <v>43858</v>
      </c>
      <c r="H27" s="5">
        <v>30</v>
      </c>
      <c r="I27" s="9">
        <v>1864</v>
      </c>
      <c r="J27" s="6" t="str">
        <f t="shared" si="0"/>
        <v>Mayorista</v>
      </c>
      <c r="K27" s="1" t="str">
        <f t="shared" si="1"/>
        <v>Crédito</v>
      </c>
      <c r="L27" s="10">
        <f t="shared" si="2"/>
        <v>93.2</v>
      </c>
      <c r="M27" s="10">
        <f t="shared" si="3"/>
        <v>336.452</v>
      </c>
      <c r="N27" s="10">
        <f t="shared" si="4"/>
        <v>2107.252</v>
      </c>
      <c r="O27" s="10">
        <f t="shared" si="5"/>
        <v>1697054.32568</v>
      </c>
    </row>
    <row r="28" spans="2:15" x14ac:dyDescent="0.25">
      <c r="B28" s="5" t="s">
        <v>33</v>
      </c>
      <c r="C28" s="5" t="s">
        <v>23</v>
      </c>
      <c r="D28" s="5" t="s">
        <v>34</v>
      </c>
      <c r="E28" s="5" t="s">
        <v>42</v>
      </c>
      <c r="F28" s="6" t="s">
        <v>57</v>
      </c>
      <c r="G28" s="7">
        <v>44006</v>
      </c>
      <c r="H28" s="6">
        <v>30</v>
      </c>
      <c r="I28" s="9">
        <v>537</v>
      </c>
      <c r="J28" s="6" t="str">
        <f t="shared" si="0"/>
        <v>Minorista</v>
      </c>
      <c r="K28" s="1" t="str">
        <f t="shared" si="1"/>
        <v>Contado</v>
      </c>
      <c r="L28" s="10">
        <f t="shared" si="2"/>
        <v>0</v>
      </c>
      <c r="M28" s="10">
        <f t="shared" si="3"/>
        <v>102.03</v>
      </c>
      <c r="N28" s="10">
        <f t="shared" si="4"/>
        <v>639.03</v>
      </c>
      <c r="O28" s="10">
        <f t="shared" si="5"/>
        <v>514636.42019999999</v>
      </c>
    </row>
    <row r="29" spans="2:15" x14ac:dyDescent="0.25">
      <c r="B29" s="5" t="s">
        <v>35</v>
      </c>
      <c r="C29" s="5" t="s">
        <v>25</v>
      </c>
      <c r="D29" s="5" t="s">
        <v>36</v>
      </c>
      <c r="E29" s="5" t="s">
        <v>41</v>
      </c>
      <c r="F29" s="6" t="s">
        <v>58</v>
      </c>
      <c r="G29" s="7">
        <v>43791</v>
      </c>
      <c r="H29" s="6">
        <v>30</v>
      </c>
      <c r="I29" s="9">
        <v>1121</v>
      </c>
      <c r="J29" s="6" t="str">
        <f t="shared" si="0"/>
        <v>Mayorista</v>
      </c>
      <c r="K29" s="1" t="str">
        <f t="shared" si="1"/>
        <v>Crédito</v>
      </c>
      <c r="L29" s="10">
        <f t="shared" si="2"/>
        <v>56.050000000000004</v>
      </c>
      <c r="M29" s="10">
        <f t="shared" si="3"/>
        <v>202.34050000000002</v>
      </c>
      <c r="N29" s="10">
        <f t="shared" si="4"/>
        <v>1267.2905000000001</v>
      </c>
      <c r="O29" s="10">
        <f t="shared" si="5"/>
        <v>1020599.7312700001</v>
      </c>
    </row>
    <row r="30" spans="2:15" x14ac:dyDescent="0.25">
      <c r="B30" s="5" t="s">
        <v>37</v>
      </c>
      <c r="C30" s="5" t="s">
        <v>27</v>
      </c>
      <c r="D30" s="5" t="s">
        <v>38</v>
      </c>
      <c r="E30" s="5" t="s">
        <v>42</v>
      </c>
      <c r="F30" s="6" t="s">
        <v>59</v>
      </c>
      <c r="G30" s="7">
        <v>43743</v>
      </c>
      <c r="H30" s="6">
        <v>90</v>
      </c>
      <c r="I30" s="9">
        <v>462</v>
      </c>
      <c r="J30" s="6" t="str">
        <f t="shared" si="0"/>
        <v>Minorista</v>
      </c>
      <c r="K30" s="1" t="str">
        <f t="shared" si="1"/>
        <v>Contado</v>
      </c>
      <c r="L30" s="10">
        <f t="shared" si="2"/>
        <v>0</v>
      </c>
      <c r="M30" s="10">
        <f t="shared" si="3"/>
        <v>87.78</v>
      </c>
      <c r="N30" s="10">
        <f t="shared" si="4"/>
        <v>549.78</v>
      </c>
      <c r="O30" s="10">
        <f t="shared" si="5"/>
        <v>442759.82520000002</v>
      </c>
    </row>
    <row r="31" spans="2:15" x14ac:dyDescent="0.25">
      <c r="B31" s="5" t="s">
        <v>23</v>
      </c>
      <c r="C31" s="5" t="s">
        <v>10</v>
      </c>
      <c r="D31" s="5" t="s">
        <v>24</v>
      </c>
      <c r="E31" s="5" t="s">
        <v>42</v>
      </c>
      <c r="F31" s="6" t="s">
        <v>52</v>
      </c>
      <c r="G31" s="7">
        <v>43805</v>
      </c>
      <c r="H31" s="6">
        <v>60</v>
      </c>
      <c r="I31" s="9">
        <v>1043</v>
      </c>
      <c r="J31" s="6" t="str">
        <f t="shared" si="0"/>
        <v>Mayorista</v>
      </c>
      <c r="K31" s="1" t="str">
        <f t="shared" si="1"/>
        <v>Crédito</v>
      </c>
      <c r="L31" s="10">
        <f t="shared" si="2"/>
        <v>0</v>
      </c>
      <c r="M31" s="10">
        <f t="shared" si="3"/>
        <v>198.17000000000002</v>
      </c>
      <c r="N31" s="10">
        <f t="shared" si="4"/>
        <v>1241.17</v>
      </c>
      <c r="O31" s="10">
        <f t="shared" si="5"/>
        <v>999563.84780000011</v>
      </c>
    </row>
    <row r="32" spans="2:15" x14ac:dyDescent="0.25">
      <c r="B32" s="5" t="s">
        <v>25</v>
      </c>
      <c r="C32" s="5" t="s">
        <v>13</v>
      </c>
      <c r="D32" s="5" t="s">
        <v>26</v>
      </c>
      <c r="E32" s="5" t="s">
        <v>42</v>
      </c>
      <c r="F32" s="6" t="s">
        <v>53</v>
      </c>
      <c r="G32" s="7">
        <v>43917</v>
      </c>
      <c r="H32" s="6">
        <v>30</v>
      </c>
      <c r="I32" s="9">
        <v>406</v>
      </c>
      <c r="J32" s="6" t="str">
        <f t="shared" si="0"/>
        <v>Minorista</v>
      </c>
      <c r="K32" s="1" t="str">
        <f t="shared" si="1"/>
        <v>Contado</v>
      </c>
      <c r="L32" s="10">
        <f t="shared" si="2"/>
        <v>0</v>
      </c>
      <c r="M32" s="10">
        <f t="shared" si="3"/>
        <v>77.14</v>
      </c>
      <c r="N32" s="10">
        <f t="shared" si="4"/>
        <v>483.14</v>
      </c>
      <c r="O32" s="10">
        <f t="shared" si="5"/>
        <v>389091.96760000003</v>
      </c>
    </row>
    <row r="33" spans="2:15" x14ac:dyDescent="0.25">
      <c r="B33" s="5" t="s">
        <v>27</v>
      </c>
      <c r="C33" s="5" t="s">
        <v>16</v>
      </c>
      <c r="D33" s="5" t="s">
        <v>28</v>
      </c>
      <c r="E33" s="5" t="s">
        <v>42</v>
      </c>
      <c r="F33" s="6" t="s">
        <v>54</v>
      </c>
      <c r="G33" s="7">
        <v>43981</v>
      </c>
      <c r="H33" s="6">
        <v>90</v>
      </c>
      <c r="I33" s="9">
        <v>201</v>
      </c>
      <c r="J33" s="6" t="str">
        <f t="shared" si="0"/>
        <v>Minorista</v>
      </c>
      <c r="K33" s="1" t="str">
        <f t="shared" si="1"/>
        <v>Contado</v>
      </c>
      <c r="L33" s="10">
        <f t="shared" si="2"/>
        <v>0</v>
      </c>
      <c r="M33" s="10">
        <f t="shared" si="3"/>
        <v>38.19</v>
      </c>
      <c r="N33" s="10">
        <f t="shared" si="4"/>
        <v>239.19</v>
      </c>
      <c r="O33" s="10">
        <f t="shared" si="5"/>
        <v>192629.2746</v>
      </c>
    </row>
    <row r="34" spans="2:15" x14ac:dyDescent="0.25">
      <c r="B34" s="5" t="s">
        <v>29</v>
      </c>
      <c r="C34" s="5" t="s">
        <v>19</v>
      </c>
      <c r="D34" s="5" t="s">
        <v>30</v>
      </c>
      <c r="E34" s="5" t="s">
        <v>41</v>
      </c>
      <c r="F34" s="6" t="s">
        <v>55</v>
      </c>
      <c r="G34" s="7">
        <v>43930</v>
      </c>
      <c r="H34" s="5">
        <v>30</v>
      </c>
      <c r="I34" s="9">
        <v>1048</v>
      </c>
      <c r="J34" s="6" t="str">
        <f t="shared" si="0"/>
        <v>Mayorista</v>
      </c>
      <c r="K34" s="1" t="str">
        <f t="shared" si="1"/>
        <v>Crédito</v>
      </c>
      <c r="L34" s="10">
        <f t="shared" si="2"/>
        <v>52.400000000000006</v>
      </c>
      <c r="M34" s="10">
        <f t="shared" si="3"/>
        <v>189.16400000000002</v>
      </c>
      <c r="N34" s="10">
        <f t="shared" si="4"/>
        <v>1184.7640000000001</v>
      </c>
      <c r="O34" s="10">
        <f t="shared" si="5"/>
        <v>954137.83976000012</v>
      </c>
    </row>
    <row r="35" spans="2:15" x14ac:dyDescent="0.25">
      <c r="B35" s="5" t="s">
        <v>31</v>
      </c>
      <c r="C35" s="5" t="s">
        <v>21</v>
      </c>
      <c r="D35" s="5" t="s">
        <v>32</v>
      </c>
      <c r="E35" s="5" t="s">
        <v>42</v>
      </c>
      <c r="F35" s="6" t="s">
        <v>56</v>
      </c>
      <c r="G35" s="7">
        <v>43687</v>
      </c>
      <c r="H35" s="6">
        <v>30</v>
      </c>
      <c r="I35" s="9">
        <v>1064</v>
      </c>
      <c r="J35" s="6" t="str">
        <f t="shared" si="0"/>
        <v>Mayorista</v>
      </c>
      <c r="K35" s="1" t="str">
        <f t="shared" si="1"/>
        <v>Crédito</v>
      </c>
      <c r="L35" s="10">
        <f t="shared" si="2"/>
        <v>53.2</v>
      </c>
      <c r="M35" s="10">
        <f t="shared" si="3"/>
        <v>192.05199999999999</v>
      </c>
      <c r="N35" s="10">
        <f t="shared" si="4"/>
        <v>1202.8519999999999</v>
      </c>
      <c r="O35" s="10">
        <f t="shared" si="5"/>
        <v>968704.82967999997</v>
      </c>
    </row>
    <row r="36" spans="2:15" x14ac:dyDescent="0.25">
      <c r="B36" s="5" t="s">
        <v>33</v>
      </c>
      <c r="C36" s="5" t="s">
        <v>23</v>
      </c>
      <c r="D36" s="5" t="s">
        <v>34</v>
      </c>
      <c r="E36" s="5" t="s">
        <v>42</v>
      </c>
      <c r="F36" s="6" t="s">
        <v>57</v>
      </c>
      <c r="G36" s="7">
        <v>43758</v>
      </c>
      <c r="H36" s="6">
        <v>30</v>
      </c>
      <c r="I36" s="9">
        <v>258</v>
      </c>
      <c r="J36" s="6" t="str">
        <f t="shared" si="0"/>
        <v>Minorista</v>
      </c>
      <c r="K36" s="1" t="str">
        <f t="shared" si="1"/>
        <v>Contado</v>
      </c>
      <c r="L36" s="10">
        <f t="shared" si="2"/>
        <v>0</v>
      </c>
      <c r="M36" s="10">
        <f t="shared" si="3"/>
        <v>49.02</v>
      </c>
      <c r="N36" s="10">
        <f t="shared" si="4"/>
        <v>307.02</v>
      </c>
      <c r="O36" s="10">
        <f t="shared" si="5"/>
        <v>247255.48679999998</v>
      </c>
    </row>
    <row r="37" spans="2:15" x14ac:dyDescent="0.25">
      <c r="B37" s="5" t="s">
        <v>4</v>
      </c>
      <c r="C37" s="5" t="s">
        <v>5</v>
      </c>
      <c r="D37" s="5" t="s">
        <v>6</v>
      </c>
      <c r="E37" s="5" t="s">
        <v>41</v>
      </c>
      <c r="F37" s="6" t="s">
        <v>45</v>
      </c>
      <c r="G37" s="7">
        <v>43917</v>
      </c>
      <c r="H37" s="6">
        <v>90</v>
      </c>
      <c r="I37" s="9">
        <v>266</v>
      </c>
      <c r="J37" s="6" t="str">
        <f t="shared" si="0"/>
        <v>Minorista</v>
      </c>
      <c r="K37" s="1" t="str">
        <f t="shared" si="1"/>
        <v>Contado</v>
      </c>
      <c r="L37" s="10">
        <f t="shared" si="2"/>
        <v>0</v>
      </c>
      <c r="M37" s="10">
        <f t="shared" si="3"/>
        <v>50.54</v>
      </c>
      <c r="N37" s="10">
        <f t="shared" si="4"/>
        <v>316.54000000000002</v>
      </c>
      <c r="O37" s="10">
        <f t="shared" si="5"/>
        <v>254922.32360000003</v>
      </c>
    </row>
    <row r="38" spans="2:15" x14ac:dyDescent="0.25">
      <c r="B38" s="5" t="s">
        <v>7</v>
      </c>
      <c r="C38" s="5" t="s">
        <v>8</v>
      </c>
      <c r="D38" s="5" t="s">
        <v>9</v>
      </c>
      <c r="E38" s="5" t="s">
        <v>42</v>
      </c>
      <c r="F38" s="6" t="s">
        <v>46</v>
      </c>
      <c r="G38" s="7">
        <v>43743</v>
      </c>
      <c r="H38" s="6">
        <v>60</v>
      </c>
      <c r="I38" s="9">
        <v>457</v>
      </c>
      <c r="J38" s="6" t="str">
        <f t="shared" si="0"/>
        <v>Minorista</v>
      </c>
      <c r="K38" s="1" t="str">
        <f t="shared" si="1"/>
        <v>Contado</v>
      </c>
      <c r="L38" s="10">
        <f t="shared" si="2"/>
        <v>0</v>
      </c>
      <c r="M38" s="10">
        <f t="shared" si="3"/>
        <v>86.83</v>
      </c>
      <c r="N38" s="10">
        <f t="shared" si="4"/>
        <v>543.83000000000004</v>
      </c>
      <c r="O38" s="10">
        <f t="shared" si="5"/>
        <v>437968.05220000003</v>
      </c>
    </row>
    <row r="39" spans="2:15" x14ac:dyDescent="0.25">
      <c r="B39" s="5" t="s">
        <v>10</v>
      </c>
      <c r="C39" s="5" t="s">
        <v>11</v>
      </c>
      <c r="D39" s="5" t="s">
        <v>12</v>
      </c>
      <c r="E39" s="5" t="s">
        <v>42</v>
      </c>
      <c r="F39" s="6" t="s">
        <v>47</v>
      </c>
      <c r="G39" s="7">
        <v>43847</v>
      </c>
      <c r="H39" s="6">
        <v>30</v>
      </c>
      <c r="I39" s="9">
        <v>1239</v>
      </c>
      <c r="J39" s="6" t="str">
        <f t="shared" si="0"/>
        <v>Mayorista</v>
      </c>
      <c r="K39" s="1" t="str">
        <f t="shared" si="1"/>
        <v>Crédito</v>
      </c>
      <c r="L39" s="10">
        <f t="shared" si="2"/>
        <v>61.95</v>
      </c>
      <c r="M39" s="10">
        <f t="shared" si="3"/>
        <v>223.6395</v>
      </c>
      <c r="N39" s="10">
        <f t="shared" si="4"/>
        <v>1400.6895</v>
      </c>
      <c r="O39" s="10">
        <f t="shared" si="5"/>
        <v>1128031.2819300001</v>
      </c>
    </row>
    <row r="40" spans="2:15" x14ac:dyDescent="0.25">
      <c r="B40" s="5" t="s">
        <v>13</v>
      </c>
      <c r="C40" s="5" t="s">
        <v>14</v>
      </c>
      <c r="D40" s="5" t="s">
        <v>15</v>
      </c>
      <c r="E40" s="5" t="s">
        <v>41</v>
      </c>
      <c r="F40" s="6" t="s">
        <v>48</v>
      </c>
      <c r="G40" s="7">
        <v>44029</v>
      </c>
      <c r="H40" s="6">
        <v>90</v>
      </c>
      <c r="I40" s="9">
        <v>1585</v>
      </c>
      <c r="J40" s="6" t="str">
        <f t="shared" si="0"/>
        <v>Mayorista</v>
      </c>
      <c r="K40" s="1" t="str">
        <f t="shared" si="1"/>
        <v>Crédito</v>
      </c>
      <c r="L40" s="10">
        <f t="shared" si="2"/>
        <v>0</v>
      </c>
      <c r="M40" s="10">
        <f t="shared" si="3"/>
        <v>301.14999999999998</v>
      </c>
      <c r="N40" s="10">
        <f t="shared" si="4"/>
        <v>1886.15</v>
      </c>
      <c r="O40" s="10">
        <f t="shared" si="5"/>
        <v>1518992.0410000002</v>
      </c>
    </row>
    <row r="41" spans="2:15" x14ac:dyDescent="0.25">
      <c r="B41" s="5" t="s">
        <v>16</v>
      </c>
      <c r="C41" s="5" t="s">
        <v>17</v>
      </c>
      <c r="D41" s="5" t="s">
        <v>18</v>
      </c>
      <c r="E41" s="5" t="s">
        <v>42</v>
      </c>
      <c r="F41" s="6" t="s">
        <v>49</v>
      </c>
      <c r="G41" s="7">
        <v>43945</v>
      </c>
      <c r="H41" s="5">
        <v>30</v>
      </c>
      <c r="I41" s="9">
        <v>345</v>
      </c>
      <c r="J41" s="6" t="str">
        <f t="shared" si="0"/>
        <v>Minorista</v>
      </c>
      <c r="K41" s="1" t="str">
        <f t="shared" si="1"/>
        <v>Contado</v>
      </c>
      <c r="L41" s="10">
        <f t="shared" si="2"/>
        <v>0</v>
      </c>
      <c r="M41" s="10">
        <f t="shared" si="3"/>
        <v>65.55</v>
      </c>
      <c r="N41" s="10">
        <f t="shared" si="4"/>
        <v>410.55</v>
      </c>
      <c r="O41" s="10">
        <f t="shared" si="5"/>
        <v>330632.337</v>
      </c>
    </row>
    <row r="42" spans="2:15" x14ac:dyDescent="0.25">
      <c r="B42" s="5" t="s">
        <v>19</v>
      </c>
      <c r="C42" s="5" t="s">
        <v>4</v>
      </c>
      <c r="D42" s="5" t="s">
        <v>20</v>
      </c>
      <c r="E42" s="5" t="s">
        <v>41</v>
      </c>
      <c r="F42" s="6" t="s">
        <v>50</v>
      </c>
      <c r="G42" s="7">
        <v>43675</v>
      </c>
      <c r="H42" s="6">
        <v>30</v>
      </c>
      <c r="I42" s="9">
        <v>1682</v>
      </c>
      <c r="J42" s="6" t="str">
        <f t="shared" si="0"/>
        <v>Mayorista</v>
      </c>
      <c r="K42" s="1" t="str">
        <f t="shared" si="1"/>
        <v>Crédito</v>
      </c>
      <c r="L42" s="10">
        <f t="shared" si="2"/>
        <v>84.100000000000009</v>
      </c>
      <c r="M42" s="10">
        <f t="shared" si="3"/>
        <v>303.601</v>
      </c>
      <c r="N42" s="10">
        <f t="shared" si="4"/>
        <v>1901.5010000000002</v>
      </c>
      <c r="O42" s="10">
        <f t="shared" si="5"/>
        <v>1531354.8153400002</v>
      </c>
    </row>
    <row r="43" spans="2:15" x14ac:dyDescent="0.25">
      <c r="B43" s="5" t="s">
        <v>21</v>
      </c>
      <c r="C43" s="5" t="s">
        <v>7</v>
      </c>
      <c r="D43" s="5" t="s">
        <v>22</v>
      </c>
      <c r="E43" s="5" t="s">
        <v>42</v>
      </c>
      <c r="F43" s="6" t="s">
        <v>51</v>
      </c>
      <c r="G43" s="7">
        <v>43995</v>
      </c>
      <c r="H43" s="6">
        <v>30</v>
      </c>
      <c r="I43" s="9">
        <v>351</v>
      </c>
      <c r="J43" s="6" t="str">
        <f t="shared" si="0"/>
        <v>Minorista</v>
      </c>
      <c r="K43" s="1" t="str">
        <f t="shared" si="1"/>
        <v>Contado</v>
      </c>
      <c r="L43" s="10">
        <f t="shared" si="2"/>
        <v>0</v>
      </c>
      <c r="M43" s="10">
        <f t="shared" si="3"/>
        <v>66.69</v>
      </c>
      <c r="N43" s="10">
        <f t="shared" si="4"/>
        <v>417.69</v>
      </c>
      <c r="O43" s="10">
        <f t="shared" si="5"/>
        <v>336382.46460000001</v>
      </c>
    </row>
    <row r="44" spans="2:15" x14ac:dyDescent="0.25">
      <c r="B44" s="5" t="s">
        <v>23</v>
      </c>
      <c r="C44" s="5" t="s">
        <v>10</v>
      </c>
      <c r="D44" s="5" t="s">
        <v>24</v>
      </c>
      <c r="E44" s="5" t="s">
        <v>42</v>
      </c>
      <c r="F44" s="6" t="s">
        <v>52</v>
      </c>
      <c r="G44" s="7">
        <v>43734</v>
      </c>
      <c r="H44" s="6">
        <v>90</v>
      </c>
      <c r="I44" s="9">
        <v>339</v>
      </c>
      <c r="J44" s="6" t="str">
        <f t="shared" si="0"/>
        <v>Minorista</v>
      </c>
      <c r="K44" s="1" t="str">
        <f t="shared" si="1"/>
        <v>Contado</v>
      </c>
      <c r="L44" s="10">
        <f t="shared" si="2"/>
        <v>0</v>
      </c>
      <c r="M44" s="10">
        <f t="shared" si="3"/>
        <v>64.41</v>
      </c>
      <c r="N44" s="10">
        <f t="shared" si="4"/>
        <v>403.40999999999997</v>
      </c>
      <c r="O44" s="10">
        <f t="shared" si="5"/>
        <v>324882.20939999999</v>
      </c>
    </row>
    <row r="45" spans="2:15" x14ac:dyDescent="0.25">
      <c r="B45" s="5" t="s">
        <v>25</v>
      </c>
      <c r="C45" s="5" t="s">
        <v>13</v>
      </c>
      <c r="D45" s="5" t="s">
        <v>26</v>
      </c>
      <c r="E45" s="5" t="s">
        <v>42</v>
      </c>
      <c r="F45" s="6" t="s">
        <v>53</v>
      </c>
      <c r="G45" s="7">
        <v>43854</v>
      </c>
      <c r="H45" s="6">
        <v>60</v>
      </c>
      <c r="I45" s="9">
        <v>1770</v>
      </c>
      <c r="J45" s="6" t="str">
        <f t="shared" si="0"/>
        <v>Mayorista</v>
      </c>
      <c r="K45" s="1" t="str">
        <f t="shared" si="1"/>
        <v>Crédito</v>
      </c>
      <c r="L45" s="10">
        <f t="shared" si="2"/>
        <v>0</v>
      </c>
      <c r="M45" s="10">
        <f t="shared" si="3"/>
        <v>336.3</v>
      </c>
      <c r="N45" s="10">
        <f t="shared" si="4"/>
        <v>2106.3000000000002</v>
      </c>
      <c r="O45" s="10">
        <f t="shared" si="5"/>
        <v>1696287.6420000002</v>
      </c>
    </row>
    <row r="46" spans="2:15" x14ac:dyDescent="0.25">
      <c r="B46" s="5" t="s">
        <v>27</v>
      </c>
      <c r="C46" s="5" t="s">
        <v>16</v>
      </c>
      <c r="D46" s="5" t="s">
        <v>28</v>
      </c>
      <c r="E46" s="5" t="s">
        <v>42</v>
      </c>
      <c r="F46" s="6" t="s">
        <v>54</v>
      </c>
      <c r="G46" s="7">
        <v>43874</v>
      </c>
      <c r="H46" s="6">
        <v>30</v>
      </c>
      <c r="I46" s="9">
        <v>1959</v>
      </c>
      <c r="J46" s="6" t="str">
        <f t="shared" si="0"/>
        <v>Mayorista</v>
      </c>
      <c r="K46" s="1" t="str">
        <f t="shared" si="1"/>
        <v>Crédito</v>
      </c>
      <c r="L46" s="10">
        <f t="shared" si="2"/>
        <v>97.95</v>
      </c>
      <c r="M46" s="10">
        <f t="shared" si="3"/>
        <v>353.59949999999998</v>
      </c>
      <c r="N46" s="10">
        <f t="shared" si="4"/>
        <v>2214.6495</v>
      </c>
      <c r="O46" s="10">
        <f t="shared" si="5"/>
        <v>1783545.8283300002</v>
      </c>
    </row>
    <row r="47" spans="2:15" x14ac:dyDescent="0.25">
      <c r="B47" s="5" t="s">
        <v>29</v>
      </c>
      <c r="C47" s="5" t="s">
        <v>19</v>
      </c>
      <c r="D47" s="5" t="s">
        <v>30</v>
      </c>
      <c r="E47" s="5" t="s">
        <v>41</v>
      </c>
      <c r="F47" s="6" t="s">
        <v>55</v>
      </c>
      <c r="G47" s="7">
        <v>43826</v>
      </c>
      <c r="H47" s="6">
        <v>90</v>
      </c>
      <c r="I47" s="9">
        <v>456</v>
      </c>
      <c r="J47" s="6" t="str">
        <f t="shared" si="0"/>
        <v>Minorista</v>
      </c>
      <c r="K47" s="1" t="str">
        <f t="shared" si="1"/>
        <v>Contado</v>
      </c>
      <c r="L47" s="10">
        <f t="shared" si="2"/>
        <v>0</v>
      </c>
      <c r="M47" s="10">
        <f t="shared" si="3"/>
        <v>86.64</v>
      </c>
      <c r="N47" s="10">
        <f t="shared" si="4"/>
        <v>542.64</v>
      </c>
      <c r="O47" s="10">
        <f t="shared" si="5"/>
        <v>437009.69760000001</v>
      </c>
    </row>
    <row r="48" spans="2:15" x14ac:dyDescent="0.25">
      <c r="B48" s="5" t="s">
        <v>31</v>
      </c>
      <c r="C48" s="5" t="s">
        <v>21</v>
      </c>
      <c r="D48" s="5" t="s">
        <v>32</v>
      </c>
      <c r="E48" s="5" t="s">
        <v>42</v>
      </c>
      <c r="F48" s="6" t="s">
        <v>56</v>
      </c>
      <c r="G48" s="7">
        <v>43995</v>
      </c>
      <c r="H48" s="5">
        <v>30</v>
      </c>
      <c r="I48" s="9">
        <v>840</v>
      </c>
      <c r="J48" s="6" t="str">
        <f t="shared" si="0"/>
        <v>Minorista</v>
      </c>
      <c r="K48" s="1" t="str">
        <f t="shared" si="1"/>
        <v>Contado</v>
      </c>
      <c r="L48" s="10">
        <f t="shared" si="2"/>
        <v>0</v>
      </c>
      <c r="M48" s="10">
        <f t="shared" si="3"/>
        <v>159.6</v>
      </c>
      <c r="N48" s="10">
        <f t="shared" si="4"/>
        <v>999.6</v>
      </c>
      <c r="O48" s="10">
        <f t="shared" si="5"/>
        <v>805017.86400000006</v>
      </c>
    </row>
    <row r="49" spans="2:15" x14ac:dyDescent="0.25">
      <c r="B49" s="5" t="s">
        <v>33</v>
      </c>
      <c r="C49" s="5" t="s">
        <v>23</v>
      </c>
      <c r="D49" s="5" t="s">
        <v>34</v>
      </c>
      <c r="E49" s="5" t="s">
        <v>42</v>
      </c>
      <c r="F49" s="6" t="s">
        <v>57</v>
      </c>
      <c r="G49" s="7">
        <v>43940</v>
      </c>
      <c r="H49" s="6">
        <v>30</v>
      </c>
      <c r="I49" s="9">
        <v>1606</v>
      </c>
      <c r="J49" s="6" t="str">
        <f t="shared" si="0"/>
        <v>Mayorista</v>
      </c>
      <c r="K49" s="1" t="str">
        <f t="shared" si="1"/>
        <v>Crédito</v>
      </c>
      <c r="L49" s="10">
        <f t="shared" si="2"/>
        <v>80.300000000000011</v>
      </c>
      <c r="M49" s="10">
        <f t="shared" si="3"/>
        <v>289.88300000000004</v>
      </c>
      <c r="N49" s="10">
        <f t="shared" si="4"/>
        <v>1815.5830000000001</v>
      </c>
      <c r="O49" s="10">
        <f t="shared" si="5"/>
        <v>1462161.6132200002</v>
      </c>
    </row>
    <row r="50" spans="2:15" x14ac:dyDescent="0.25">
      <c r="B50" s="5" t="s">
        <v>35</v>
      </c>
      <c r="C50" s="5" t="s">
        <v>25</v>
      </c>
      <c r="D50" s="5" t="s">
        <v>36</v>
      </c>
      <c r="E50" s="5" t="s">
        <v>41</v>
      </c>
      <c r="F50" s="6" t="s">
        <v>58</v>
      </c>
      <c r="G50" s="7">
        <v>43956</v>
      </c>
      <c r="H50" s="6">
        <v>30</v>
      </c>
      <c r="I50" s="9">
        <v>1850</v>
      </c>
      <c r="J50" s="6" t="str">
        <f t="shared" si="0"/>
        <v>Mayorista</v>
      </c>
      <c r="K50" s="1" t="str">
        <f t="shared" si="1"/>
        <v>Crédito</v>
      </c>
      <c r="L50" s="10">
        <f t="shared" si="2"/>
        <v>92.5</v>
      </c>
      <c r="M50" s="10">
        <f t="shared" si="3"/>
        <v>333.92500000000001</v>
      </c>
      <c r="N50" s="10">
        <f t="shared" si="4"/>
        <v>2091.4250000000002</v>
      </c>
      <c r="O50" s="10">
        <f t="shared" si="5"/>
        <v>1684308.2095000001</v>
      </c>
    </row>
    <row r="51" spans="2:15" x14ac:dyDescent="0.25">
      <c r="B51" s="5" t="s">
        <v>37</v>
      </c>
      <c r="C51" s="5" t="s">
        <v>27</v>
      </c>
      <c r="D51" s="5" t="s">
        <v>38</v>
      </c>
      <c r="E51" s="5" t="s">
        <v>42</v>
      </c>
      <c r="F51" s="6" t="s">
        <v>59</v>
      </c>
      <c r="G51" s="7">
        <v>43718</v>
      </c>
      <c r="H51" s="6">
        <v>90</v>
      </c>
      <c r="I51" s="9">
        <v>1335</v>
      </c>
      <c r="J51" s="6" t="str">
        <f t="shared" si="0"/>
        <v>Mayorista</v>
      </c>
      <c r="K51" s="1" t="str">
        <f t="shared" si="1"/>
        <v>Crédito</v>
      </c>
      <c r="L51" s="10">
        <f t="shared" si="2"/>
        <v>0</v>
      </c>
      <c r="M51" s="10">
        <f t="shared" si="3"/>
        <v>253.65</v>
      </c>
      <c r="N51" s="10">
        <f t="shared" si="4"/>
        <v>1588.65</v>
      </c>
      <c r="O51" s="10">
        <f t="shared" si="5"/>
        <v>1279403.3910000001</v>
      </c>
    </row>
    <row r="52" spans="2:15" x14ac:dyDescent="0.25">
      <c r="B52" s="5" t="s">
        <v>23</v>
      </c>
      <c r="C52" s="5" t="s">
        <v>10</v>
      </c>
      <c r="D52" s="5" t="s">
        <v>24</v>
      </c>
      <c r="E52" s="5" t="s">
        <v>42</v>
      </c>
      <c r="F52" s="6" t="s">
        <v>52</v>
      </c>
      <c r="G52" s="7">
        <v>44000</v>
      </c>
      <c r="H52" s="6">
        <v>60</v>
      </c>
      <c r="I52" s="9">
        <v>744</v>
      </c>
      <c r="J52" s="6" t="str">
        <f t="shared" si="0"/>
        <v>Minorista</v>
      </c>
      <c r="K52" s="1" t="str">
        <f t="shared" si="1"/>
        <v>Contado</v>
      </c>
      <c r="L52" s="10">
        <f t="shared" si="2"/>
        <v>0</v>
      </c>
      <c r="M52" s="10">
        <f t="shared" si="3"/>
        <v>141.36000000000001</v>
      </c>
      <c r="N52" s="10">
        <f t="shared" si="4"/>
        <v>885.36</v>
      </c>
      <c r="O52" s="10">
        <f t="shared" si="5"/>
        <v>713015.82240000006</v>
      </c>
    </row>
    <row r="53" spans="2:15" x14ac:dyDescent="0.25">
      <c r="B53" s="5" t="s">
        <v>25</v>
      </c>
      <c r="C53" s="5" t="s">
        <v>13</v>
      </c>
      <c r="D53" s="5" t="s">
        <v>26</v>
      </c>
      <c r="E53" s="5" t="s">
        <v>42</v>
      </c>
      <c r="F53" s="6" t="s">
        <v>53</v>
      </c>
      <c r="G53" s="7">
        <v>43817</v>
      </c>
      <c r="H53" s="6">
        <v>30</v>
      </c>
      <c r="I53" s="9">
        <v>1557</v>
      </c>
      <c r="J53" s="6" t="str">
        <f t="shared" si="0"/>
        <v>Mayorista</v>
      </c>
      <c r="K53" s="1" t="str">
        <f t="shared" si="1"/>
        <v>Crédito</v>
      </c>
      <c r="L53" s="10">
        <f t="shared" si="2"/>
        <v>77.850000000000009</v>
      </c>
      <c r="M53" s="10">
        <f t="shared" si="3"/>
        <v>281.0385</v>
      </c>
      <c r="N53" s="10">
        <f t="shared" si="4"/>
        <v>1760.1885000000002</v>
      </c>
      <c r="O53" s="10">
        <f t="shared" si="5"/>
        <v>1417550.2065900003</v>
      </c>
    </row>
    <row r="54" spans="2:15" x14ac:dyDescent="0.25">
      <c r="B54" s="5" t="s">
        <v>27</v>
      </c>
      <c r="C54" s="5" t="s">
        <v>16</v>
      </c>
      <c r="D54" s="5" t="s">
        <v>28</v>
      </c>
      <c r="E54" s="5" t="s">
        <v>42</v>
      </c>
      <c r="F54" s="6" t="s">
        <v>54</v>
      </c>
      <c r="G54" s="7">
        <v>43794</v>
      </c>
      <c r="H54" s="6">
        <v>90</v>
      </c>
      <c r="I54" s="9">
        <v>314</v>
      </c>
      <c r="J54" s="6" t="str">
        <f t="shared" si="0"/>
        <v>Minorista</v>
      </c>
      <c r="K54" s="1" t="str">
        <f t="shared" si="1"/>
        <v>Contado</v>
      </c>
      <c r="L54" s="10">
        <f t="shared" si="2"/>
        <v>0</v>
      </c>
      <c r="M54" s="10">
        <f t="shared" si="3"/>
        <v>59.660000000000004</v>
      </c>
      <c r="N54" s="10">
        <f t="shared" si="4"/>
        <v>373.66</v>
      </c>
      <c r="O54" s="10">
        <f t="shared" si="5"/>
        <v>300923.34440000006</v>
      </c>
    </row>
    <row r="55" spans="2:15" x14ac:dyDescent="0.25">
      <c r="B55" s="5" t="s">
        <v>29</v>
      </c>
      <c r="C55" s="5" t="s">
        <v>19</v>
      </c>
      <c r="D55" s="5" t="s">
        <v>30</v>
      </c>
      <c r="E55" s="5" t="s">
        <v>41</v>
      </c>
      <c r="F55" s="6" t="s">
        <v>55</v>
      </c>
      <c r="G55" s="7">
        <v>43778</v>
      </c>
      <c r="H55" s="5">
        <v>30</v>
      </c>
      <c r="I55" s="9">
        <v>1432</v>
      </c>
      <c r="J55" s="6" t="str">
        <f t="shared" si="0"/>
        <v>Mayorista</v>
      </c>
      <c r="K55" s="1" t="str">
        <f t="shared" si="1"/>
        <v>Crédito</v>
      </c>
      <c r="L55" s="10">
        <f t="shared" si="2"/>
        <v>71.600000000000009</v>
      </c>
      <c r="M55" s="10">
        <f t="shared" si="3"/>
        <v>258.476</v>
      </c>
      <c r="N55" s="10">
        <f t="shared" si="4"/>
        <v>1618.8760000000002</v>
      </c>
      <c r="O55" s="10">
        <f t="shared" si="5"/>
        <v>1303745.5978400002</v>
      </c>
    </row>
    <row r="56" spans="2:15" x14ac:dyDescent="0.25">
      <c r="B56" s="5" t="s">
        <v>31</v>
      </c>
      <c r="C56" s="5" t="s">
        <v>21</v>
      </c>
      <c r="D56" s="5" t="s">
        <v>32</v>
      </c>
      <c r="E56" s="5" t="s">
        <v>42</v>
      </c>
      <c r="F56" s="6" t="s">
        <v>56</v>
      </c>
      <c r="G56" s="7">
        <v>43745</v>
      </c>
      <c r="H56" s="6">
        <v>30</v>
      </c>
      <c r="I56" s="9">
        <v>829</v>
      </c>
      <c r="J56" s="6" t="str">
        <f t="shared" si="0"/>
        <v>Minorista</v>
      </c>
      <c r="K56" s="1" t="str">
        <f t="shared" si="1"/>
        <v>Contado</v>
      </c>
      <c r="L56" s="10">
        <f t="shared" si="2"/>
        <v>0</v>
      </c>
      <c r="M56" s="10">
        <f t="shared" si="3"/>
        <v>157.51</v>
      </c>
      <c r="N56" s="10">
        <f t="shared" si="4"/>
        <v>986.51</v>
      </c>
      <c r="O56" s="10">
        <f t="shared" si="5"/>
        <v>794475.96340000001</v>
      </c>
    </row>
    <row r="57" spans="2:15" x14ac:dyDescent="0.25">
      <c r="B57" s="5" t="s">
        <v>33</v>
      </c>
      <c r="C57" s="5" t="s">
        <v>23</v>
      </c>
      <c r="D57" s="5" t="s">
        <v>34</v>
      </c>
      <c r="E57" s="5" t="s">
        <v>42</v>
      </c>
      <c r="F57" s="6" t="s">
        <v>57</v>
      </c>
      <c r="G57" s="7">
        <v>43753</v>
      </c>
      <c r="H57" s="6">
        <v>30</v>
      </c>
      <c r="I57" s="9">
        <v>485</v>
      </c>
      <c r="J57" s="6" t="str">
        <f t="shared" si="0"/>
        <v>Minorista</v>
      </c>
      <c r="K57" s="1" t="str">
        <f t="shared" si="1"/>
        <v>Contado</v>
      </c>
      <c r="L57" s="10">
        <f t="shared" si="2"/>
        <v>0</v>
      </c>
      <c r="M57" s="10">
        <f t="shared" si="3"/>
        <v>92.15</v>
      </c>
      <c r="N57" s="10">
        <f t="shared" si="4"/>
        <v>577.15</v>
      </c>
      <c r="O57" s="10">
        <f t="shared" si="5"/>
        <v>464801.98100000003</v>
      </c>
    </row>
    <row r="58" spans="2:15" x14ac:dyDescent="0.25">
      <c r="B58" s="5" t="s">
        <v>35</v>
      </c>
      <c r="C58" s="5" t="s">
        <v>25</v>
      </c>
      <c r="D58" s="5" t="s">
        <v>36</v>
      </c>
      <c r="E58" s="5" t="s">
        <v>41</v>
      </c>
      <c r="F58" s="6" t="s">
        <v>58</v>
      </c>
      <c r="G58" s="7">
        <v>43952</v>
      </c>
      <c r="H58" s="6">
        <v>90</v>
      </c>
      <c r="I58" s="9">
        <v>511</v>
      </c>
      <c r="J58" s="6" t="str">
        <f t="shared" si="0"/>
        <v>Minorista</v>
      </c>
      <c r="K58" s="1" t="str">
        <f t="shared" si="1"/>
        <v>Contado</v>
      </c>
      <c r="L58" s="10">
        <f t="shared" si="2"/>
        <v>0</v>
      </c>
      <c r="M58" s="10">
        <f t="shared" si="3"/>
        <v>97.09</v>
      </c>
      <c r="N58" s="10">
        <f t="shared" si="4"/>
        <v>608.09</v>
      </c>
      <c r="O58" s="10">
        <f t="shared" si="5"/>
        <v>489719.20060000004</v>
      </c>
    </row>
    <row r="59" spans="2:15" x14ac:dyDescent="0.25">
      <c r="B59" s="5" t="s">
        <v>37</v>
      </c>
      <c r="C59" s="5" t="s">
        <v>27</v>
      </c>
      <c r="D59" s="5" t="s">
        <v>38</v>
      </c>
      <c r="E59" s="5" t="s">
        <v>42</v>
      </c>
      <c r="F59" s="6" t="s">
        <v>59</v>
      </c>
      <c r="G59" s="7">
        <v>43733</v>
      </c>
      <c r="H59" s="6">
        <v>60</v>
      </c>
      <c r="I59" s="9">
        <v>1091</v>
      </c>
      <c r="J59" s="6" t="str">
        <f t="shared" si="0"/>
        <v>Mayorista</v>
      </c>
      <c r="K59" s="1" t="str">
        <f t="shared" si="1"/>
        <v>Crédito</v>
      </c>
      <c r="L59" s="10">
        <f t="shared" si="2"/>
        <v>0</v>
      </c>
      <c r="M59" s="10">
        <f t="shared" si="3"/>
        <v>207.29</v>
      </c>
      <c r="N59" s="10">
        <f t="shared" si="4"/>
        <v>1298.29</v>
      </c>
      <c r="O59" s="10">
        <f t="shared" si="5"/>
        <v>1045564.8686</v>
      </c>
    </row>
    <row r="60" spans="2:15" x14ac:dyDescent="0.25">
      <c r="B60" s="5" t="s">
        <v>23</v>
      </c>
      <c r="C60" s="5" t="s">
        <v>10</v>
      </c>
      <c r="D60" s="5" t="s">
        <v>24</v>
      </c>
      <c r="E60" s="5" t="s">
        <v>42</v>
      </c>
      <c r="F60" s="6" t="s">
        <v>52</v>
      </c>
      <c r="G60" s="7">
        <v>43708</v>
      </c>
      <c r="H60" s="6">
        <v>30</v>
      </c>
      <c r="I60" s="9">
        <v>824</v>
      </c>
      <c r="J60" s="6" t="str">
        <f t="shared" si="0"/>
        <v>Minorista</v>
      </c>
      <c r="K60" s="1" t="str">
        <f t="shared" si="1"/>
        <v>Contado</v>
      </c>
      <c r="L60" s="10">
        <f t="shared" si="2"/>
        <v>0</v>
      </c>
      <c r="M60" s="10">
        <f t="shared" si="3"/>
        <v>156.56</v>
      </c>
      <c r="N60" s="10">
        <f t="shared" si="4"/>
        <v>980.56</v>
      </c>
      <c r="O60" s="10">
        <f t="shared" si="5"/>
        <v>789684.19039999996</v>
      </c>
    </row>
    <row r="61" spans="2:15" x14ac:dyDescent="0.25">
      <c r="B61" s="5" t="s">
        <v>25</v>
      </c>
      <c r="C61" s="5" t="s">
        <v>13</v>
      </c>
      <c r="D61" s="5" t="s">
        <v>26</v>
      </c>
      <c r="E61" s="5" t="s">
        <v>42</v>
      </c>
      <c r="F61" s="6" t="s">
        <v>53</v>
      </c>
      <c r="G61" s="7">
        <v>43707</v>
      </c>
      <c r="H61" s="6">
        <v>90</v>
      </c>
      <c r="I61" s="9">
        <v>1246</v>
      </c>
      <c r="J61" s="6" t="str">
        <f t="shared" si="0"/>
        <v>Mayorista</v>
      </c>
      <c r="K61" s="1" t="str">
        <f t="shared" si="1"/>
        <v>Crédito</v>
      </c>
      <c r="L61" s="10">
        <f t="shared" si="2"/>
        <v>0</v>
      </c>
      <c r="M61" s="10">
        <f t="shared" si="3"/>
        <v>236.74</v>
      </c>
      <c r="N61" s="10">
        <f t="shared" si="4"/>
        <v>1482.74</v>
      </c>
      <c r="O61" s="10">
        <f t="shared" si="5"/>
        <v>1194109.8316000002</v>
      </c>
    </row>
    <row r="62" spans="2:15" x14ac:dyDescent="0.25">
      <c r="B62" s="5" t="s">
        <v>27</v>
      </c>
      <c r="C62" s="5" t="s">
        <v>16</v>
      </c>
      <c r="D62" s="5" t="s">
        <v>28</v>
      </c>
      <c r="E62" s="5" t="s">
        <v>42</v>
      </c>
      <c r="F62" s="6" t="s">
        <v>54</v>
      </c>
      <c r="G62" s="7">
        <v>43960</v>
      </c>
      <c r="H62" s="5">
        <v>30</v>
      </c>
      <c r="I62" s="9">
        <v>1085</v>
      </c>
      <c r="J62" s="6" t="str">
        <f t="shared" si="0"/>
        <v>Mayorista</v>
      </c>
      <c r="K62" s="1" t="str">
        <f t="shared" si="1"/>
        <v>Crédito</v>
      </c>
      <c r="L62" s="10">
        <f t="shared" si="2"/>
        <v>54.25</v>
      </c>
      <c r="M62" s="10">
        <f t="shared" si="3"/>
        <v>195.8425</v>
      </c>
      <c r="N62" s="10">
        <f t="shared" si="4"/>
        <v>1226.5925</v>
      </c>
      <c r="O62" s="10">
        <f t="shared" si="5"/>
        <v>987824.00395000004</v>
      </c>
    </row>
    <row r="63" spans="2:15" x14ac:dyDescent="0.25">
      <c r="B63" s="5" t="s">
        <v>29</v>
      </c>
      <c r="C63" s="5" t="s">
        <v>19</v>
      </c>
      <c r="D63" s="5" t="s">
        <v>30</v>
      </c>
      <c r="E63" s="5" t="s">
        <v>41</v>
      </c>
      <c r="F63" s="6" t="s">
        <v>55</v>
      </c>
      <c r="G63" s="7">
        <v>43678</v>
      </c>
      <c r="H63" s="6">
        <v>30</v>
      </c>
      <c r="I63" s="9">
        <v>1417</v>
      </c>
      <c r="J63" s="6" t="str">
        <f t="shared" si="0"/>
        <v>Mayorista</v>
      </c>
      <c r="K63" s="1" t="str">
        <f t="shared" si="1"/>
        <v>Crédito</v>
      </c>
      <c r="L63" s="10">
        <f t="shared" si="2"/>
        <v>70.850000000000009</v>
      </c>
      <c r="M63" s="10">
        <f t="shared" si="3"/>
        <v>255.76850000000002</v>
      </c>
      <c r="N63" s="10">
        <f t="shared" si="4"/>
        <v>1601.9185000000002</v>
      </c>
      <c r="O63" s="10">
        <f t="shared" si="5"/>
        <v>1290089.0447900002</v>
      </c>
    </row>
    <row r="64" spans="2:15" x14ac:dyDescent="0.25">
      <c r="B64" s="5" t="s">
        <v>31</v>
      </c>
      <c r="C64" s="5" t="s">
        <v>21</v>
      </c>
      <c r="D64" s="5" t="s">
        <v>32</v>
      </c>
      <c r="E64" s="5" t="s">
        <v>42</v>
      </c>
      <c r="F64" s="6" t="s">
        <v>56</v>
      </c>
      <c r="G64" s="7">
        <v>43703</v>
      </c>
      <c r="H64" s="6">
        <v>30</v>
      </c>
      <c r="I64" s="9">
        <v>1796</v>
      </c>
      <c r="J64" s="6" t="str">
        <f t="shared" si="0"/>
        <v>Mayorista</v>
      </c>
      <c r="K64" s="1" t="str">
        <f t="shared" si="1"/>
        <v>Crédito</v>
      </c>
      <c r="L64" s="10">
        <f t="shared" si="2"/>
        <v>89.800000000000011</v>
      </c>
      <c r="M64" s="10">
        <f t="shared" si="3"/>
        <v>324.178</v>
      </c>
      <c r="N64" s="10">
        <f t="shared" si="4"/>
        <v>2030.3780000000002</v>
      </c>
      <c r="O64" s="10">
        <f t="shared" si="5"/>
        <v>1635144.6185200003</v>
      </c>
    </row>
    <row r="65" spans="2:15" x14ac:dyDescent="0.25">
      <c r="B65" s="5" t="s">
        <v>33</v>
      </c>
      <c r="C65" s="5" t="s">
        <v>23</v>
      </c>
      <c r="D65" s="5" t="s">
        <v>34</v>
      </c>
      <c r="E65" s="5" t="s">
        <v>42</v>
      </c>
      <c r="F65" s="6" t="s">
        <v>57</v>
      </c>
      <c r="G65" s="7">
        <v>43843</v>
      </c>
      <c r="H65" s="6">
        <v>90</v>
      </c>
      <c r="I65" s="9">
        <v>505</v>
      </c>
      <c r="J65" s="6" t="str">
        <f t="shared" si="0"/>
        <v>Minorista</v>
      </c>
      <c r="K65" s="1" t="str">
        <f t="shared" si="1"/>
        <v>Contado</v>
      </c>
      <c r="L65" s="10">
        <f t="shared" si="2"/>
        <v>0</v>
      </c>
      <c r="M65" s="10">
        <f t="shared" si="3"/>
        <v>95.95</v>
      </c>
      <c r="N65" s="10">
        <f t="shared" si="4"/>
        <v>600.95000000000005</v>
      </c>
      <c r="O65" s="10">
        <f t="shared" si="5"/>
        <v>483969.07300000003</v>
      </c>
    </row>
    <row r="66" spans="2:15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5" x14ac:dyDescent="0.25">
      <c r="B67" s="4"/>
      <c r="C67" s="4"/>
      <c r="D67" s="4"/>
      <c r="E67" s="4"/>
      <c r="F67" s="4"/>
      <c r="G67" s="4"/>
      <c r="H67" s="4"/>
      <c r="I67" s="4"/>
      <c r="J67" s="4"/>
    </row>
    <row r="69" spans="2:15" x14ac:dyDescent="0.25">
      <c r="F69" t="s">
        <v>66</v>
      </c>
    </row>
    <row r="70" spans="2:15" x14ac:dyDescent="0.25">
      <c r="F70" t="s">
        <v>67</v>
      </c>
    </row>
    <row r="71" spans="2:15" x14ac:dyDescent="0.25">
      <c r="F71" t="s">
        <v>68</v>
      </c>
    </row>
    <row r="72" spans="2:15" x14ac:dyDescent="0.25">
      <c r="F72" t="s">
        <v>71</v>
      </c>
    </row>
    <row r="73" spans="2:15" x14ac:dyDescent="0.25">
      <c r="F73" t="s">
        <v>72</v>
      </c>
    </row>
    <row r="74" spans="2:15" x14ac:dyDescent="0.25">
      <c r="F74" t="s">
        <v>69</v>
      </c>
    </row>
    <row r="75" spans="2:15" x14ac:dyDescent="0.25">
      <c r="F75" t="s">
        <v>73</v>
      </c>
    </row>
  </sheetData>
  <mergeCells count="1">
    <mergeCell ref="B5:N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cp:lastPrinted>2020-07-19T14:24:15Z</cp:lastPrinted>
  <dcterms:created xsi:type="dcterms:W3CDTF">2020-07-08T10:15:35Z</dcterms:created>
  <dcterms:modified xsi:type="dcterms:W3CDTF">2020-10-29T01:19:25Z</dcterms:modified>
</cp:coreProperties>
</file>