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13_ncr:1_{62757D2A-C2CC-4EAB-9BC2-017EF92FABDA}" xr6:coauthVersionLast="45" xr6:coauthVersionMax="45" xr10:uidLastSave="{00000000-0000-0000-0000-000000000000}"/>
  <bookViews>
    <workbookView xWindow="-120" yWindow="-120" windowWidth="20730" windowHeight="11160" xr2:uid="{EA0CBC2F-6C34-4C59-B6F8-479ED992DB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8" i="1"/>
  <c r="G8" i="1" s="1"/>
  <c r="F9" i="1"/>
  <c r="G9" i="1"/>
  <c r="H9" i="1" s="1"/>
  <c r="F10" i="1"/>
  <c r="G10" i="1"/>
  <c r="I10" i="1" s="1"/>
  <c r="H10" i="1"/>
  <c r="F11" i="1"/>
  <c r="G11" i="1" s="1"/>
  <c r="F12" i="1"/>
  <c r="G12" i="1" s="1"/>
  <c r="F13" i="1"/>
  <c r="G13" i="1"/>
  <c r="H13" i="1" s="1"/>
  <c r="F14" i="1"/>
  <c r="G14" i="1"/>
  <c r="I14" i="1" s="1"/>
  <c r="H14" i="1"/>
  <c r="F15" i="1"/>
  <c r="G15" i="1" s="1"/>
  <c r="F16" i="1"/>
  <c r="G16" i="1" s="1"/>
  <c r="F17" i="1"/>
  <c r="G17" i="1"/>
  <c r="H17" i="1" s="1"/>
  <c r="F18" i="1"/>
  <c r="G18" i="1"/>
  <c r="I18" i="1" s="1"/>
  <c r="H18" i="1"/>
  <c r="I16" i="1" l="1"/>
  <c r="J16" i="1"/>
  <c r="H16" i="1"/>
  <c r="L16" i="1" s="1"/>
  <c r="J11" i="1"/>
  <c r="I11" i="1"/>
  <c r="H11" i="1"/>
  <c r="L11" i="1" s="1"/>
  <c r="J15" i="1"/>
  <c r="K15" i="1"/>
  <c r="H15" i="1"/>
  <c r="I15" i="1"/>
  <c r="K13" i="1"/>
  <c r="K14" i="1"/>
  <c r="H8" i="1"/>
  <c r="J8" i="1"/>
  <c r="I8" i="1"/>
  <c r="K8" i="1" s="1"/>
  <c r="H12" i="1"/>
  <c r="L12" i="1" s="1"/>
  <c r="J12" i="1"/>
  <c r="I12" i="1"/>
  <c r="J7" i="1"/>
  <c r="I7" i="1"/>
  <c r="K7" i="1" s="1"/>
  <c r="H7" i="1"/>
  <c r="J13" i="1"/>
  <c r="J9" i="1"/>
  <c r="J17" i="1"/>
  <c r="K17" i="1" s="1"/>
  <c r="J18" i="1"/>
  <c r="L18" i="1" s="1"/>
  <c r="I17" i="1"/>
  <c r="L17" i="1" s="1"/>
  <c r="J14" i="1"/>
  <c r="L14" i="1" s="1"/>
  <c r="I13" i="1"/>
  <c r="L13" i="1" s="1"/>
  <c r="J10" i="1"/>
  <c r="K10" i="1" s="1"/>
  <c r="I9" i="1"/>
  <c r="L9" i="1" s="1"/>
  <c r="K11" i="1" l="1"/>
  <c r="L7" i="1"/>
  <c r="L8" i="1"/>
  <c r="K9" i="1"/>
  <c r="K18" i="1"/>
  <c r="L10" i="1"/>
  <c r="K12" i="1"/>
  <c r="L15" i="1"/>
  <c r="K16" i="1"/>
</calcChain>
</file>

<file path=xl/sharedStrings.xml><?xml version="1.0" encoding="utf-8"?>
<sst xmlns="http://schemas.openxmlformats.org/spreadsheetml/2006/main" count="58" uniqueCount="34">
  <si>
    <t>Clientes</t>
  </si>
  <si>
    <t>Nicolás Astete</t>
  </si>
  <si>
    <t>Malani Barros</t>
  </si>
  <si>
    <t>Francisca Chavez</t>
  </si>
  <si>
    <t>Marcelo Hernandez</t>
  </si>
  <si>
    <t>Jeremias Leal</t>
  </si>
  <si>
    <t>Branco Medina</t>
  </si>
  <si>
    <t>Alfredo Morales</t>
  </si>
  <si>
    <t>Carlos Orellana</t>
  </si>
  <si>
    <t>Jorge Zamorano</t>
  </si>
  <si>
    <t>Juan Pérez</t>
  </si>
  <si>
    <t>Jairo González</t>
  </si>
  <si>
    <t>Joel Martinez</t>
  </si>
  <si>
    <t>Compra</t>
  </si>
  <si>
    <t>Forma de Pago</t>
  </si>
  <si>
    <t>Tipo de Cliente</t>
  </si>
  <si>
    <t>Esporádico</t>
  </si>
  <si>
    <t>Frecuente</t>
  </si>
  <si>
    <t>Contado</t>
  </si>
  <si>
    <t>Crédito</t>
  </si>
  <si>
    <t>IVA</t>
  </si>
  <si>
    <t>Descuento 1</t>
  </si>
  <si>
    <t>Descuento 2</t>
  </si>
  <si>
    <t>Descuento 3</t>
  </si>
  <si>
    <t>Tuvo Descuento</t>
  </si>
  <si>
    <t>Total con Descuentos Aplicados</t>
  </si>
  <si>
    <t>Total con IVA</t>
  </si>
  <si>
    <t>1. Calcula el IVA considerando la celda D3</t>
  </si>
  <si>
    <t>2. Calcula el Total con IVA, sumando a la Compra el IVA correspondiente</t>
  </si>
  <si>
    <t>3. Aplica Descuento 1 (celda G2) si la compra es mayor a $300.000.-</t>
  </si>
  <si>
    <t>7. En la columna "Tuvo Descuento" indica "Aplicado" si es que tuvo descuento, en caso contrario "No Aplicado"</t>
  </si>
  <si>
    <t>6. Calcula el "Total con Descuentos Aplicados" (Total con IVA, menos los Descuentos), Redondea a un decimal</t>
  </si>
  <si>
    <t>4. Aplica Descuento 2 (celda G3) si el cliente es Frecuente y además su forma de Pago es Contado</t>
  </si>
  <si>
    <t>5. Aplica Descuento 3 (celda G4) si el cliente es Esporádico o su forma de Pago es 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</si>
</sst>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_ &quot;$&quot;* #,##0.0_ ;_ &quot;$&quot;* \-#,##0.0_ ;_ &quot;$&quot;* &quot;-&quot;_ ;_ @_ "/>
    <numFmt numFmtId="165" formatCode="_ &quot;$&quot;* #,##0.0_ ;_ &quot;$&quot;* \-#,##0.0_ ;_ &quot;$&quot;* &quot;-&quot;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BDE8-F86F-40F3-92E2-7F58FB29C66E}">
  <dimension ref="B2:L27"/>
  <sheetViews>
    <sheetView tabSelected="1" workbookViewId="0">
      <selection activeCell="L18" sqref="F7:L18"/>
    </sheetView>
  </sheetViews>
  <sheetFormatPr baseColWidth="10" defaultRowHeight="15" x14ac:dyDescent="0.25"/>
  <cols>
    <col min="2" max="2" width="18.28515625" bestFit="1" customWidth="1"/>
    <col min="3" max="3" width="14.42578125" bestFit="1" customWidth="1"/>
    <col min="4" max="4" width="11" bestFit="1" customWidth="1"/>
    <col min="5" max="5" width="14" bestFit="1" customWidth="1"/>
    <col min="6" max="6" width="11.85546875" bestFit="1" customWidth="1"/>
    <col min="7" max="7" width="12.5703125" bestFit="1" customWidth="1"/>
    <col min="8" max="9" width="18.28515625" bestFit="1" customWidth="1"/>
    <col min="10" max="10" width="11.85546875" bestFit="1" customWidth="1"/>
    <col min="11" max="11" width="14.85546875" customWidth="1"/>
    <col min="12" max="12" width="15.140625" bestFit="1" customWidth="1"/>
  </cols>
  <sheetData>
    <row r="2" spans="2:12" x14ac:dyDescent="0.25">
      <c r="F2" s="1" t="s">
        <v>21</v>
      </c>
      <c r="G2" s="2">
        <v>0.05</v>
      </c>
    </row>
    <row r="3" spans="2:12" x14ac:dyDescent="0.25">
      <c r="C3" s="1" t="s">
        <v>20</v>
      </c>
      <c r="D3" s="2">
        <v>0.19</v>
      </c>
      <c r="F3" s="1" t="s">
        <v>22</v>
      </c>
      <c r="G3" s="2">
        <v>0.1</v>
      </c>
    </row>
    <row r="4" spans="2:12" x14ac:dyDescent="0.25">
      <c r="F4" s="1" t="s">
        <v>23</v>
      </c>
      <c r="G4" s="2">
        <v>0.15</v>
      </c>
    </row>
    <row r="6" spans="2:12" ht="45" x14ac:dyDescent="0.25">
      <c r="B6" s="4" t="s">
        <v>0</v>
      </c>
      <c r="C6" s="4" t="s">
        <v>15</v>
      </c>
      <c r="D6" s="4" t="s">
        <v>13</v>
      </c>
      <c r="E6" s="4" t="s">
        <v>14</v>
      </c>
      <c r="F6" s="4" t="s">
        <v>20</v>
      </c>
      <c r="G6" s="4" t="s">
        <v>26</v>
      </c>
      <c r="H6" s="4" t="s">
        <v>21</v>
      </c>
      <c r="I6" s="4" t="s">
        <v>22</v>
      </c>
      <c r="J6" s="4" t="s">
        <v>23</v>
      </c>
      <c r="K6" s="4" t="s">
        <v>25</v>
      </c>
      <c r="L6" s="4" t="s">
        <v>24</v>
      </c>
    </row>
    <row r="7" spans="2:12" x14ac:dyDescent="0.25">
      <c r="B7" s="1" t="s">
        <v>1</v>
      </c>
      <c r="C7" s="1" t="s">
        <v>16</v>
      </c>
      <c r="D7" s="3">
        <v>216856</v>
      </c>
      <c r="E7" s="1" t="s">
        <v>18</v>
      </c>
      <c r="F7" s="5">
        <f>D7*$D$3</f>
        <v>41202.639999999999</v>
      </c>
      <c r="G7" s="5">
        <f>D7+F7</f>
        <v>258058.64</v>
      </c>
      <c r="H7" s="5">
        <f>IF(D7&gt;300000,$G$2,0)*G7</f>
        <v>0</v>
      </c>
      <c r="I7" s="5">
        <f>IF(AND(C7="Frecuente",E7="Contado"),$G$3,0)*G7</f>
        <v>0</v>
      </c>
      <c r="J7" s="5">
        <f>IF(OR(C7="Esporádico",E7="Contado"),$G$4,0)*G7</f>
        <v>38708.796000000002</v>
      </c>
      <c r="K7" s="5">
        <f>G7-SUM(H7:J7)</f>
        <v>219349.84400000001</v>
      </c>
      <c r="L7" s="1" t="str">
        <f>IF(OR(H7&gt;0,I7&gt;0,J7&gt;0),"Aplicado","No Aplicado")</f>
        <v>Aplicado</v>
      </c>
    </row>
    <row r="8" spans="2:12" x14ac:dyDescent="0.25">
      <c r="B8" s="1" t="s">
        <v>2</v>
      </c>
      <c r="C8" s="1" t="s">
        <v>17</v>
      </c>
      <c r="D8" s="3">
        <v>439732</v>
      </c>
      <c r="E8" s="1" t="s">
        <v>19</v>
      </c>
      <c r="F8" s="5">
        <f t="shared" ref="F8:F18" si="0">D8*$D$3</f>
        <v>83549.08</v>
      </c>
      <c r="G8" s="5">
        <f t="shared" ref="G8:G18" si="1">D8+F8</f>
        <v>523281.08</v>
      </c>
      <c r="H8" s="5">
        <f t="shared" ref="H8:H18" si="2">IF(D8&gt;300000,$G$2,0)*G8</f>
        <v>26164.054000000004</v>
      </c>
      <c r="I8" s="5">
        <f t="shared" ref="I8:I18" si="3">IF(AND(C8="Frecuente",E8="Contado"),$G$3,0)*G8</f>
        <v>0</v>
      </c>
      <c r="J8" s="5">
        <f t="shared" ref="J8:J18" si="4">IF(OR(C8="Esporádico",E8="Contado"),$G$4,0)*G8</f>
        <v>0</v>
      </c>
      <c r="K8" s="5">
        <f t="shared" ref="K8:K18" si="5">G8-SUM(H8:J8)</f>
        <v>497117.02600000001</v>
      </c>
      <c r="L8" s="1" t="str">
        <f t="shared" ref="L8:L18" si="6">IF(OR(H8&gt;0,I8&gt;0,J8&gt;0),"Aplicado","No Aplicado")</f>
        <v>Aplicado</v>
      </c>
    </row>
    <row r="9" spans="2:12" x14ac:dyDescent="0.25">
      <c r="B9" s="1" t="s">
        <v>3</v>
      </c>
      <c r="C9" s="1" t="s">
        <v>17</v>
      </c>
      <c r="D9" s="3">
        <v>261597</v>
      </c>
      <c r="E9" s="1" t="s">
        <v>18</v>
      </c>
      <c r="F9" s="5">
        <f t="shared" si="0"/>
        <v>49703.43</v>
      </c>
      <c r="G9" s="5">
        <f t="shared" si="1"/>
        <v>311300.43</v>
      </c>
      <c r="H9" s="5">
        <f t="shared" si="2"/>
        <v>0</v>
      </c>
      <c r="I9" s="5">
        <f t="shared" si="3"/>
        <v>31130.043000000001</v>
      </c>
      <c r="J9" s="5">
        <f t="shared" si="4"/>
        <v>46695.0645</v>
      </c>
      <c r="K9" s="5">
        <f t="shared" si="5"/>
        <v>233475.32250000001</v>
      </c>
      <c r="L9" s="1" t="str">
        <f t="shared" si="6"/>
        <v>Aplicado</v>
      </c>
    </row>
    <row r="10" spans="2:12" x14ac:dyDescent="0.25">
      <c r="B10" s="1" t="s">
        <v>4</v>
      </c>
      <c r="C10" s="1" t="s">
        <v>17</v>
      </c>
      <c r="D10" s="3">
        <v>416590</v>
      </c>
      <c r="E10" s="1" t="s">
        <v>18</v>
      </c>
      <c r="F10" s="5">
        <f t="shared" si="0"/>
        <v>79152.100000000006</v>
      </c>
      <c r="G10" s="5">
        <f t="shared" si="1"/>
        <v>495742.1</v>
      </c>
      <c r="H10" s="5">
        <f t="shared" si="2"/>
        <v>24787.105</v>
      </c>
      <c r="I10" s="5">
        <f t="shared" si="3"/>
        <v>49574.21</v>
      </c>
      <c r="J10" s="5">
        <f t="shared" si="4"/>
        <v>74361.314999999988</v>
      </c>
      <c r="K10" s="5">
        <f t="shared" si="5"/>
        <v>347019.47</v>
      </c>
      <c r="L10" s="1" t="str">
        <f t="shared" si="6"/>
        <v>Aplicado</v>
      </c>
    </row>
    <row r="11" spans="2:12" x14ac:dyDescent="0.25">
      <c r="B11" s="1" t="s">
        <v>5</v>
      </c>
      <c r="C11" s="1" t="s">
        <v>16</v>
      </c>
      <c r="D11" s="3">
        <v>515064</v>
      </c>
      <c r="E11" s="1" t="s">
        <v>19</v>
      </c>
      <c r="F11" s="5">
        <f t="shared" si="0"/>
        <v>97862.16</v>
      </c>
      <c r="G11" s="5">
        <f t="shared" si="1"/>
        <v>612926.16</v>
      </c>
      <c r="H11" s="5">
        <f t="shared" si="2"/>
        <v>30646.308000000005</v>
      </c>
      <c r="I11" s="5">
        <f t="shared" si="3"/>
        <v>0</v>
      </c>
      <c r="J11" s="5">
        <f t="shared" si="4"/>
        <v>91938.923999999999</v>
      </c>
      <c r="K11" s="5">
        <f t="shared" si="5"/>
        <v>490340.92800000001</v>
      </c>
      <c r="L11" s="1" t="str">
        <f t="shared" si="6"/>
        <v>Aplicado</v>
      </c>
    </row>
    <row r="12" spans="2:12" x14ac:dyDescent="0.25">
      <c r="B12" s="1" t="s">
        <v>6</v>
      </c>
      <c r="C12" s="1" t="s">
        <v>17</v>
      </c>
      <c r="D12" s="3">
        <v>285522</v>
      </c>
      <c r="E12" s="1" t="s">
        <v>18</v>
      </c>
      <c r="F12" s="5">
        <f t="shared" si="0"/>
        <v>54249.18</v>
      </c>
      <c r="G12" s="5">
        <f t="shared" si="1"/>
        <v>339771.18</v>
      </c>
      <c r="H12" s="5">
        <f t="shared" si="2"/>
        <v>0</v>
      </c>
      <c r="I12" s="5">
        <f t="shared" si="3"/>
        <v>33977.118000000002</v>
      </c>
      <c r="J12" s="5">
        <f t="shared" si="4"/>
        <v>50965.676999999996</v>
      </c>
      <c r="K12" s="5">
        <f t="shared" si="5"/>
        <v>254828.38500000001</v>
      </c>
      <c r="L12" s="1" t="str">
        <f t="shared" si="6"/>
        <v>Aplicado</v>
      </c>
    </row>
    <row r="13" spans="2:12" x14ac:dyDescent="0.25">
      <c r="B13" s="1" t="s">
        <v>7</v>
      </c>
      <c r="C13" s="1" t="s">
        <v>16</v>
      </c>
      <c r="D13" s="3">
        <v>150678</v>
      </c>
      <c r="E13" s="1" t="s">
        <v>18</v>
      </c>
      <c r="F13" s="5">
        <f t="shared" si="0"/>
        <v>28628.82</v>
      </c>
      <c r="G13" s="5">
        <f t="shared" si="1"/>
        <v>179306.82</v>
      </c>
      <c r="H13" s="5">
        <f t="shared" si="2"/>
        <v>0</v>
      </c>
      <c r="I13" s="5">
        <f t="shared" si="3"/>
        <v>0</v>
      </c>
      <c r="J13" s="5">
        <f t="shared" si="4"/>
        <v>26896.023000000001</v>
      </c>
      <c r="K13" s="5">
        <f t="shared" si="5"/>
        <v>152410.79700000002</v>
      </c>
      <c r="L13" s="1" t="str">
        <f t="shared" si="6"/>
        <v>Aplicado</v>
      </c>
    </row>
    <row r="14" spans="2:12" x14ac:dyDescent="0.25">
      <c r="B14" s="1" t="s">
        <v>8</v>
      </c>
      <c r="C14" s="1" t="s">
        <v>17</v>
      </c>
      <c r="D14" s="3">
        <v>897108</v>
      </c>
      <c r="E14" s="1" t="s">
        <v>18</v>
      </c>
      <c r="F14" s="5">
        <f t="shared" si="0"/>
        <v>170450.52</v>
      </c>
      <c r="G14" s="5">
        <f t="shared" si="1"/>
        <v>1067558.52</v>
      </c>
      <c r="H14" s="5">
        <f t="shared" si="2"/>
        <v>53377.926000000007</v>
      </c>
      <c r="I14" s="5">
        <f t="shared" si="3"/>
        <v>106755.85200000001</v>
      </c>
      <c r="J14" s="5">
        <f t="shared" si="4"/>
        <v>160133.77799999999</v>
      </c>
      <c r="K14" s="5">
        <f t="shared" si="5"/>
        <v>747290.96400000004</v>
      </c>
      <c r="L14" s="1" t="str">
        <f t="shared" si="6"/>
        <v>Aplicado</v>
      </c>
    </row>
    <row r="15" spans="2:12" x14ac:dyDescent="0.25">
      <c r="B15" s="1" t="s">
        <v>9</v>
      </c>
      <c r="C15" s="1" t="s">
        <v>17</v>
      </c>
      <c r="D15" s="3">
        <v>234000</v>
      </c>
      <c r="E15" s="1" t="s">
        <v>19</v>
      </c>
      <c r="F15" s="5">
        <f t="shared" si="0"/>
        <v>44460</v>
      </c>
      <c r="G15" s="5">
        <f t="shared" si="1"/>
        <v>278460</v>
      </c>
      <c r="H15" s="5">
        <f t="shared" si="2"/>
        <v>0</v>
      </c>
      <c r="I15" s="5">
        <f t="shared" si="3"/>
        <v>0</v>
      </c>
      <c r="J15" s="5">
        <f t="shared" si="4"/>
        <v>0</v>
      </c>
      <c r="K15" s="5">
        <f t="shared" si="5"/>
        <v>278460</v>
      </c>
      <c r="L15" s="1" t="str">
        <f t="shared" si="6"/>
        <v>No Aplicado</v>
      </c>
    </row>
    <row r="16" spans="2:12" x14ac:dyDescent="0.25">
      <c r="B16" s="1" t="s">
        <v>10</v>
      </c>
      <c r="C16" s="1" t="s">
        <v>16</v>
      </c>
      <c r="D16" s="3">
        <v>385079</v>
      </c>
      <c r="E16" s="1" t="s">
        <v>18</v>
      </c>
      <c r="F16" s="5">
        <f t="shared" si="0"/>
        <v>73165.009999999995</v>
      </c>
      <c r="G16" s="5">
        <f t="shared" si="1"/>
        <v>458244.01</v>
      </c>
      <c r="H16" s="5">
        <f t="shared" si="2"/>
        <v>22912.200500000003</v>
      </c>
      <c r="I16" s="5">
        <f t="shared" si="3"/>
        <v>0</v>
      </c>
      <c r="J16" s="5">
        <f t="shared" si="4"/>
        <v>68736.601500000004</v>
      </c>
      <c r="K16" s="5">
        <f t="shared" si="5"/>
        <v>366595.20799999998</v>
      </c>
      <c r="L16" s="1" t="str">
        <f t="shared" si="6"/>
        <v>Aplicado</v>
      </c>
    </row>
    <row r="17" spans="2:12" x14ac:dyDescent="0.25">
      <c r="B17" s="1" t="s">
        <v>11</v>
      </c>
      <c r="C17" s="1" t="s">
        <v>17</v>
      </c>
      <c r="D17" s="3">
        <v>155881</v>
      </c>
      <c r="E17" s="1" t="s">
        <v>18</v>
      </c>
      <c r="F17" s="5">
        <f t="shared" si="0"/>
        <v>29617.39</v>
      </c>
      <c r="G17" s="5">
        <f t="shared" si="1"/>
        <v>185498.39</v>
      </c>
      <c r="H17" s="5">
        <f t="shared" si="2"/>
        <v>0</v>
      </c>
      <c r="I17" s="5">
        <f t="shared" si="3"/>
        <v>18549.839000000004</v>
      </c>
      <c r="J17" s="5">
        <f t="shared" si="4"/>
        <v>27824.7585</v>
      </c>
      <c r="K17" s="5">
        <f t="shared" si="5"/>
        <v>139123.79250000001</v>
      </c>
      <c r="L17" s="1" t="str">
        <f t="shared" si="6"/>
        <v>Aplicado</v>
      </c>
    </row>
    <row r="18" spans="2:12" x14ac:dyDescent="0.25">
      <c r="B18" s="1" t="s">
        <v>12</v>
      </c>
      <c r="C18" s="1" t="s">
        <v>17</v>
      </c>
      <c r="D18" s="3">
        <v>521743</v>
      </c>
      <c r="E18" s="1" t="s">
        <v>18</v>
      </c>
      <c r="F18" s="5">
        <f t="shared" si="0"/>
        <v>99131.17</v>
      </c>
      <c r="G18" s="5">
        <f t="shared" si="1"/>
        <v>620874.17000000004</v>
      </c>
      <c r="H18" s="5">
        <f t="shared" si="2"/>
        <v>31043.708500000004</v>
      </c>
      <c r="I18" s="5">
        <f t="shared" si="3"/>
        <v>62087.417000000009</v>
      </c>
      <c r="J18" s="5">
        <f t="shared" si="4"/>
        <v>93131.125500000009</v>
      </c>
      <c r="K18" s="5">
        <f t="shared" si="5"/>
        <v>434611.91899999999</v>
      </c>
      <c r="L18" s="1" t="str">
        <f t="shared" si="6"/>
        <v>Aplicado</v>
      </c>
    </row>
    <row r="21" spans="2:12" x14ac:dyDescent="0.25">
      <c r="B21" t="s">
        <v>27</v>
      </c>
    </row>
    <row r="22" spans="2:12" x14ac:dyDescent="0.25">
      <c r="B22" t="s">
        <v>28</v>
      </c>
    </row>
    <row r="23" spans="2:12" x14ac:dyDescent="0.25">
      <c r="B23" t="s">
        <v>29</v>
      </c>
    </row>
    <row r="24" spans="2:12" x14ac:dyDescent="0.25">
      <c r="B24" t="s">
        <v>32</v>
      </c>
    </row>
    <row r="25" spans="2:12" x14ac:dyDescent="0.25">
      <c r="B25" t="s">
        <v>33</v>
      </c>
    </row>
    <row r="26" spans="2:12" x14ac:dyDescent="0.25">
      <c r="B26" t="s">
        <v>31</v>
      </c>
    </row>
    <row r="27" spans="2:12" x14ac:dyDescent="0.25">
      <c r="B27" t="s">
        <v>30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2020-09-17T10:54:27Z</dcterms:created>
  <dcterms:modified xsi:type="dcterms:W3CDTF">2020-09-17T11:35:30Z</dcterms:modified>
</cp:coreProperties>
</file>